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1X9\Desktop\Web PostingsDone\2017WebPostings_CSD\CSD11212017\DataPg-DualEnrollment\"/>
    </mc:Choice>
  </mc:AlternateContent>
  <bookViews>
    <workbookView xWindow="0" yWindow="0" windowWidth="18060" windowHeight="4125" tabRatio="752" firstSheet="1" activeTab="10"/>
  </bookViews>
  <sheets>
    <sheet name="2006" sheetId="1" r:id="rId1"/>
    <sheet name="2007" sheetId="2" r:id="rId2"/>
    <sheet name="2008" sheetId="3" r:id="rId3"/>
    <sheet name="2009" sheetId="4" r:id="rId4"/>
    <sheet name="2010" sheetId="5" r:id="rId5"/>
    <sheet name="2011" sheetId="6" r:id="rId6"/>
    <sheet name="2012" sheetId="7" r:id="rId7"/>
    <sheet name="2013" sheetId="8" r:id="rId8"/>
    <sheet name="2014" sheetId="9" r:id="rId9"/>
    <sheet name="2015" sheetId="10" r:id="rId10"/>
    <sheet name="2016" sheetId="11" r:id="rId11"/>
    <sheet name="trends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5" i="12" l="1"/>
  <c r="N75" i="12"/>
  <c r="O74" i="12"/>
  <c r="N74" i="12"/>
  <c r="O73" i="12"/>
  <c r="N73" i="12"/>
  <c r="O72" i="12"/>
  <c r="N72" i="12"/>
  <c r="O71" i="12"/>
  <c r="N71" i="12"/>
  <c r="O70" i="12"/>
  <c r="N70" i="12"/>
  <c r="O69" i="12"/>
  <c r="N69" i="12"/>
  <c r="O68" i="12"/>
  <c r="N68" i="12"/>
  <c r="O67" i="12"/>
  <c r="N67" i="12"/>
  <c r="O66" i="12"/>
  <c r="N66" i="12"/>
  <c r="O63" i="12"/>
  <c r="O62" i="12"/>
  <c r="O61" i="12"/>
  <c r="O60" i="12"/>
  <c r="O57" i="12"/>
  <c r="O56" i="12"/>
  <c r="O55" i="12"/>
  <c r="O54" i="12"/>
  <c r="O53" i="12"/>
  <c r="O52" i="12"/>
  <c r="O51" i="12"/>
  <c r="O50" i="12"/>
  <c r="O47" i="12"/>
  <c r="O46" i="12"/>
  <c r="O45" i="12"/>
  <c r="O44" i="12"/>
  <c r="O43" i="12"/>
  <c r="O42" i="12"/>
  <c r="O41" i="12"/>
  <c r="O40" i="12"/>
  <c r="O37" i="12"/>
  <c r="O36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1" i="12"/>
  <c r="O20" i="12"/>
  <c r="O19" i="12"/>
  <c r="O18" i="12"/>
  <c r="O16" i="12"/>
  <c r="O15" i="12"/>
  <c r="O14" i="12"/>
  <c r="O13" i="12"/>
  <c r="O11" i="12"/>
  <c r="O10" i="12"/>
  <c r="O8" i="12"/>
  <c r="O7" i="12"/>
  <c r="O6" i="12"/>
  <c r="O5" i="12"/>
  <c r="O4" i="12"/>
  <c r="O3" i="12"/>
  <c r="O2" i="12"/>
  <c r="S55" i="3" l="1"/>
  <c r="Q55" i="3"/>
  <c r="P55" i="3"/>
  <c r="O55" i="3"/>
  <c r="M55" i="3"/>
  <c r="N55" i="3" s="1"/>
  <c r="L55" i="3"/>
  <c r="J55" i="3"/>
  <c r="K55" i="3" s="1"/>
  <c r="I55" i="3"/>
  <c r="H55" i="3"/>
  <c r="G55" i="3"/>
  <c r="F55" i="3"/>
  <c r="E55" i="3"/>
  <c r="C55" i="3"/>
  <c r="S55" i="4"/>
  <c r="Q55" i="4"/>
  <c r="P55" i="4"/>
  <c r="O55" i="4"/>
  <c r="M55" i="4"/>
  <c r="N55" i="4" s="1"/>
  <c r="L55" i="4"/>
  <c r="J55" i="4"/>
  <c r="I55" i="4"/>
  <c r="H55" i="4"/>
  <c r="G55" i="4"/>
  <c r="K55" i="4" s="1"/>
  <c r="F55" i="4"/>
  <c r="E55" i="4"/>
  <c r="C55" i="4"/>
  <c r="S55" i="5"/>
  <c r="Q55" i="5"/>
  <c r="R55" i="5" s="1"/>
  <c r="P55" i="5"/>
  <c r="O55" i="5"/>
  <c r="M55" i="5"/>
  <c r="N55" i="5" s="1"/>
  <c r="L55" i="5"/>
  <c r="J55" i="5"/>
  <c r="K55" i="5" s="1"/>
  <c r="I55" i="5"/>
  <c r="H55" i="5"/>
  <c r="G55" i="5"/>
  <c r="F55" i="5"/>
  <c r="E55" i="5"/>
  <c r="C55" i="5"/>
  <c r="S55" i="6"/>
  <c r="Q55" i="6"/>
  <c r="P55" i="6"/>
  <c r="O55" i="6"/>
  <c r="M55" i="6"/>
  <c r="N55" i="6" s="1"/>
  <c r="L55" i="6"/>
  <c r="J55" i="6"/>
  <c r="I55" i="6"/>
  <c r="H55" i="6"/>
  <c r="G55" i="6"/>
  <c r="K55" i="6" s="1"/>
  <c r="F55" i="6"/>
  <c r="E55" i="6"/>
  <c r="C55" i="6"/>
  <c r="S55" i="7"/>
  <c r="Q55" i="7"/>
  <c r="P55" i="7"/>
  <c r="O55" i="7"/>
  <c r="M55" i="7"/>
  <c r="N55" i="7" s="1"/>
  <c r="L55" i="7"/>
  <c r="J55" i="7"/>
  <c r="I55" i="7"/>
  <c r="H55" i="7"/>
  <c r="G55" i="7"/>
  <c r="K55" i="7" s="1"/>
  <c r="F55" i="7"/>
  <c r="E55" i="7"/>
  <c r="C55" i="7"/>
  <c r="S55" i="8"/>
  <c r="Q55" i="8"/>
  <c r="P55" i="8"/>
  <c r="O55" i="8"/>
  <c r="M55" i="8"/>
  <c r="N55" i="8" s="1"/>
  <c r="L55" i="8"/>
  <c r="J55" i="8"/>
  <c r="I55" i="8"/>
  <c r="H55" i="8"/>
  <c r="G55" i="8"/>
  <c r="K55" i="8" s="1"/>
  <c r="F55" i="8"/>
  <c r="E55" i="8"/>
  <c r="C55" i="8"/>
  <c r="S55" i="9"/>
  <c r="Q55" i="9"/>
  <c r="R55" i="9" s="1"/>
  <c r="P55" i="9"/>
  <c r="O55" i="9"/>
  <c r="M55" i="9"/>
  <c r="N55" i="9" s="1"/>
  <c r="L55" i="9"/>
  <c r="J55" i="9"/>
  <c r="K55" i="9" s="1"/>
  <c r="I55" i="9"/>
  <c r="H55" i="9"/>
  <c r="G55" i="9"/>
  <c r="F55" i="9"/>
  <c r="E55" i="9"/>
  <c r="C55" i="9"/>
  <c r="S55" i="10"/>
  <c r="Q55" i="10"/>
  <c r="P55" i="10"/>
  <c r="O55" i="10"/>
  <c r="M55" i="10"/>
  <c r="N55" i="10" s="1"/>
  <c r="L55" i="10"/>
  <c r="J55" i="10"/>
  <c r="I55" i="10"/>
  <c r="H55" i="10"/>
  <c r="G55" i="10"/>
  <c r="K55" i="10" s="1"/>
  <c r="F55" i="10"/>
  <c r="E55" i="10"/>
  <c r="C55" i="10"/>
  <c r="S55" i="11"/>
  <c r="Q55" i="11"/>
  <c r="P55" i="11"/>
  <c r="O55" i="11"/>
  <c r="M55" i="11"/>
  <c r="N55" i="11" s="1"/>
  <c r="L55" i="11"/>
  <c r="J55" i="11"/>
  <c r="I55" i="11"/>
  <c r="H55" i="11"/>
  <c r="G55" i="11"/>
  <c r="K55" i="11" s="1"/>
  <c r="F55" i="11"/>
  <c r="E55" i="11"/>
  <c r="C55" i="11"/>
  <c r="S55" i="2"/>
  <c r="Q55" i="2"/>
  <c r="P55" i="2"/>
  <c r="O55" i="2"/>
  <c r="M55" i="2"/>
  <c r="N55" i="2" s="1"/>
  <c r="L55" i="2"/>
  <c r="J55" i="2"/>
  <c r="K55" i="2" s="1"/>
  <c r="I55" i="2"/>
  <c r="H55" i="2"/>
  <c r="G55" i="2"/>
  <c r="F55" i="2"/>
  <c r="E55" i="2"/>
  <c r="D55" i="2"/>
  <c r="C55" i="2"/>
  <c r="S49" i="3"/>
  <c r="Q49" i="3"/>
  <c r="P49" i="3"/>
  <c r="O49" i="3"/>
  <c r="M49" i="3"/>
  <c r="N49" i="3" s="1"/>
  <c r="L49" i="3"/>
  <c r="J49" i="3"/>
  <c r="I49" i="3"/>
  <c r="H49" i="3"/>
  <c r="G49" i="3"/>
  <c r="K49" i="3" s="1"/>
  <c r="F49" i="3"/>
  <c r="E49" i="3"/>
  <c r="C49" i="3"/>
  <c r="S49" i="4"/>
  <c r="Q49" i="4"/>
  <c r="P49" i="4"/>
  <c r="O49" i="4"/>
  <c r="M49" i="4"/>
  <c r="N49" i="4" s="1"/>
  <c r="L49" i="4"/>
  <c r="J49" i="4"/>
  <c r="K49" i="4" s="1"/>
  <c r="I49" i="4"/>
  <c r="H49" i="4"/>
  <c r="G49" i="4"/>
  <c r="F49" i="4"/>
  <c r="E49" i="4"/>
  <c r="C49" i="4"/>
  <c r="S49" i="5"/>
  <c r="Q49" i="5"/>
  <c r="P49" i="5"/>
  <c r="O49" i="5"/>
  <c r="N49" i="5"/>
  <c r="M49" i="5"/>
  <c r="L49" i="5"/>
  <c r="J49" i="5"/>
  <c r="K49" i="5" s="1"/>
  <c r="R49" i="5" s="1"/>
  <c r="I49" i="5"/>
  <c r="H49" i="5"/>
  <c r="G49" i="5"/>
  <c r="F49" i="5"/>
  <c r="E49" i="5"/>
  <c r="C49" i="5"/>
  <c r="S49" i="6"/>
  <c r="Q49" i="6"/>
  <c r="P49" i="6"/>
  <c r="O49" i="6"/>
  <c r="M49" i="6"/>
  <c r="L49" i="6"/>
  <c r="J49" i="6"/>
  <c r="I49" i="6"/>
  <c r="H49" i="6"/>
  <c r="G49" i="6"/>
  <c r="N49" i="6" s="1"/>
  <c r="F49" i="6"/>
  <c r="E49" i="6"/>
  <c r="C49" i="6"/>
  <c r="S49" i="7"/>
  <c r="Q49" i="7"/>
  <c r="P49" i="7"/>
  <c r="O49" i="7"/>
  <c r="M49" i="7"/>
  <c r="N49" i="7" s="1"/>
  <c r="L49" i="7"/>
  <c r="J49" i="7"/>
  <c r="I49" i="7"/>
  <c r="H49" i="7"/>
  <c r="G49" i="7"/>
  <c r="K49" i="7" s="1"/>
  <c r="F49" i="7"/>
  <c r="E49" i="7"/>
  <c r="C49" i="7"/>
  <c r="S49" i="8"/>
  <c r="Q49" i="8"/>
  <c r="P49" i="8"/>
  <c r="O49" i="8"/>
  <c r="M49" i="8"/>
  <c r="N49" i="8" s="1"/>
  <c r="L49" i="8"/>
  <c r="J49" i="8"/>
  <c r="I49" i="8"/>
  <c r="H49" i="8"/>
  <c r="G49" i="8"/>
  <c r="K49" i="8" s="1"/>
  <c r="F49" i="8"/>
  <c r="E49" i="8"/>
  <c r="C49" i="8"/>
  <c r="S49" i="9"/>
  <c r="Q49" i="9"/>
  <c r="P49" i="9"/>
  <c r="O49" i="9"/>
  <c r="N49" i="9"/>
  <c r="M49" i="9"/>
  <c r="L49" i="9"/>
  <c r="J49" i="9"/>
  <c r="K49" i="9" s="1"/>
  <c r="R49" i="9" s="1"/>
  <c r="I49" i="9"/>
  <c r="H49" i="9"/>
  <c r="G49" i="9"/>
  <c r="F49" i="9"/>
  <c r="E49" i="9"/>
  <c r="C49" i="9"/>
  <c r="S49" i="10"/>
  <c r="Q49" i="10"/>
  <c r="P49" i="10"/>
  <c r="O49" i="10"/>
  <c r="M49" i="10"/>
  <c r="L49" i="10"/>
  <c r="J49" i="10"/>
  <c r="I49" i="10"/>
  <c r="H49" i="10"/>
  <c r="G49" i="10"/>
  <c r="N49" i="10" s="1"/>
  <c r="F49" i="10"/>
  <c r="E49" i="10"/>
  <c r="C49" i="10"/>
  <c r="S49" i="11"/>
  <c r="Q49" i="11"/>
  <c r="P49" i="11"/>
  <c r="O49" i="11"/>
  <c r="M49" i="11"/>
  <c r="N49" i="11" s="1"/>
  <c r="L49" i="11"/>
  <c r="J49" i="11"/>
  <c r="I49" i="11"/>
  <c r="H49" i="11"/>
  <c r="G49" i="11"/>
  <c r="K49" i="11" s="1"/>
  <c r="F49" i="11"/>
  <c r="E49" i="11"/>
  <c r="C49" i="11"/>
  <c r="S49" i="2"/>
  <c r="Q49" i="2"/>
  <c r="P49" i="2"/>
  <c r="O49" i="2"/>
  <c r="M49" i="2"/>
  <c r="N49" i="2" s="1"/>
  <c r="L49" i="2"/>
  <c r="J49" i="2"/>
  <c r="I49" i="2"/>
  <c r="H49" i="2"/>
  <c r="G49" i="2"/>
  <c r="K49" i="2" s="1"/>
  <c r="F49" i="2"/>
  <c r="E49" i="2"/>
  <c r="D49" i="2"/>
  <c r="C49" i="2"/>
  <c r="S43" i="3"/>
  <c r="Q43" i="3"/>
  <c r="P43" i="3"/>
  <c r="O43" i="3"/>
  <c r="M43" i="3"/>
  <c r="N43" i="3" s="1"/>
  <c r="L43" i="3"/>
  <c r="J43" i="3"/>
  <c r="K43" i="3" s="1"/>
  <c r="I43" i="3"/>
  <c r="H43" i="3"/>
  <c r="G43" i="3"/>
  <c r="F43" i="3"/>
  <c r="E43" i="3"/>
  <c r="C43" i="3"/>
  <c r="S43" i="4"/>
  <c r="Q43" i="4"/>
  <c r="P43" i="4"/>
  <c r="O43" i="4"/>
  <c r="M43" i="4"/>
  <c r="N43" i="4" s="1"/>
  <c r="L43" i="4"/>
  <c r="J43" i="4"/>
  <c r="I43" i="4"/>
  <c r="H43" i="4"/>
  <c r="G43" i="4"/>
  <c r="K43" i="4" s="1"/>
  <c r="F43" i="4"/>
  <c r="E43" i="4"/>
  <c r="C43" i="4"/>
  <c r="S43" i="5"/>
  <c r="Q43" i="5"/>
  <c r="P43" i="5"/>
  <c r="O43" i="5"/>
  <c r="N43" i="5"/>
  <c r="M43" i="5"/>
  <c r="L43" i="5"/>
  <c r="J43" i="5"/>
  <c r="K43" i="5" s="1"/>
  <c r="R43" i="5" s="1"/>
  <c r="I43" i="5"/>
  <c r="H43" i="5"/>
  <c r="G43" i="5"/>
  <c r="F43" i="5"/>
  <c r="E43" i="5"/>
  <c r="C43" i="5"/>
  <c r="S43" i="6"/>
  <c r="Q43" i="6"/>
  <c r="P43" i="6"/>
  <c r="O43" i="6"/>
  <c r="M43" i="6"/>
  <c r="N43" i="6" s="1"/>
  <c r="L43" i="6"/>
  <c r="J43" i="6"/>
  <c r="I43" i="6"/>
  <c r="H43" i="6"/>
  <c r="G43" i="6"/>
  <c r="K43" i="6" s="1"/>
  <c r="F43" i="6"/>
  <c r="E43" i="6"/>
  <c r="C43" i="6"/>
  <c r="S43" i="7"/>
  <c r="Q43" i="7"/>
  <c r="P43" i="7"/>
  <c r="O43" i="7"/>
  <c r="M43" i="7"/>
  <c r="N43" i="7" s="1"/>
  <c r="L43" i="7"/>
  <c r="J43" i="7"/>
  <c r="K43" i="7" s="1"/>
  <c r="R43" i="7" s="1"/>
  <c r="I43" i="7"/>
  <c r="H43" i="7"/>
  <c r="G43" i="7"/>
  <c r="F43" i="7"/>
  <c r="E43" i="7"/>
  <c r="C43" i="7"/>
  <c r="S43" i="8"/>
  <c r="Q43" i="8"/>
  <c r="P43" i="8"/>
  <c r="O43" i="8"/>
  <c r="M43" i="8"/>
  <c r="N43" i="8" s="1"/>
  <c r="L43" i="8"/>
  <c r="J43" i="8"/>
  <c r="I43" i="8"/>
  <c r="H43" i="8"/>
  <c r="G43" i="8"/>
  <c r="K43" i="8" s="1"/>
  <c r="F43" i="8"/>
  <c r="E43" i="8"/>
  <c r="C43" i="8"/>
  <c r="S43" i="9"/>
  <c r="Q43" i="9"/>
  <c r="P43" i="9"/>
  <c r="O43" i="9"/>
  <c r="N43" i="9"/>
  <c r="M43" i="9"/>
  <c r="L43" i="9"/>
  <c r="J43" i="9"/>
  <c r="K43" i="9" s="1"/>
  <c r="R43" i="9" s="1"/>
  <c r="I43" i="9"/>
  <c r="H43" i="9"/>
  <c r="G43" i="9"/>
  <c r="F43" i="9"/>
  <c r="E43" i="9"/>
  <c r="C43" i="9"/>
  <c r="S43" i="10"/>
  <c r="Q43" i="10"/>
  <c r="P43" i="10"/>
  <c r="O43" i="10"/>
  <c r="M43" i="10"/>
  <c r="N43" i="10" s="1"/>
  <c r="L43" i="10"/>
  <c r="J43" i="10"/>
  <c r="I43" i="10"/>
  <c r="H43" i="10"/>
  <c r="G43" i="10"/>
  <c r="K43" i="10" s="1"/>
  <c r="F43" i="10"/>
  <c r="E43" i="10"/>
  <c r="C43" i="10"/>
  <c r="S43" i="11"/>
  <c r="Q43" i="11"/>
  <c r="R43" i="11" s="1"/>
  <c r="P43" i="11"/>
  <c r="O43" i="11"/>
  <c r="M43" i="11"/>
  <c r="N43" i="11" s="1"/>
  <c r="L43" i="11"/>
  <c r="J43" i="11"/>
  <c r="K43" i="11" s="1"/>
  <c r="I43" i="11"/>
  <c r="H43" i="11"/>
  <c r="G43" i="11"/>
  <c r="F43" i="11"/>
  <c r="E43" i="11"/>
  <c r="C43" i="11"/>
  <c r="S43" i="2"/>
  <c r="Q43" i="2"/>
  <c r="P43" i="2"/>
  <c r="O43" i="2"/>
  <c r="M43" i="2"/>
  <c r="N43" i="2" s="1"/>
  <c r="L43" i="2"/>
  <c r="J43" i="2"/>
  <c r="I43" i="2"/>
  <c r="H43" i="2"/>
  <c r="G43" i="2"/>
  <c r="K43" i="2" s="1"/>
  <c r="F43" i="2"/>
  <c r="E43" i="2"/>
  <c r="D43" i="2"/>
  <c r="C43" i="2"/>
  <c r="S32" i="3"/>
  <c r="Q32" i="3"/>
  <c r="P32" i="3"/>
  <c r="O32" i="3"/>
  <c r="M32" i="3"/>
  <c r="N32" i="3" s="1"/>
  <c r="L32" i="3"/>
  <c r="J32" i="3"/>
  <c r="K32" i="3" s="1"/>
  <c r="I32" i="3"/>
  <c r="H32" i="3"/>
  <c r="G32" i="3"/>
  <c r="E32" i="3"/>
  <c r="F32" i="3" s="1"/>
  <c r="C32" i="3"/>
  <c r="S32" i="4"/>
  <c r="Q32" i="4"/>
  <c r="P32" i="4"/>
  <c r="O32" i="4"/>
  <c r="M32" i="4"/>
  <c r="N32" i="4" s="1"/>
  <c r="L32" i="4"/>
  <c r="J32" i="4"/>
  <c r="I32" i="4"/>
  <c r="H32" i="4"/>
  <c r="G32" i="4"/>
  <c r="K32" i="4" s="1"/>
  <c r="E32" i="4"/>
  <c r="F32" i="4" s="1"/>
  <c r="C32" i="4"/>
  <c r="S32" i="5"/>
  <c r="Q32" i="5"/>
  <c r="P32" i="5"/>
  <c r="O32" i="5"/>
  <c r="M32" i="5"/>
  <c r="N32" i="5" s="1"/>
  <c r="L32" i="5"/>
  <c r="J32" i="5"/>
  <c r="K32" i="5" s="1"/>
  <c r="I32" i="5"/>
  <c r="H32" i="5"/>
  <c r="G32" i="5"/>
  <c r="E32" i="5"/>
  <c r="F32" i="5" s="1"/>
  <c r="C32" i="5"/>
  <c r="S32" i="6"/>
  <c r="Q32" i="6"/>
  <c r="P32" i="6"/>
  <c r="O32" i="6"/>
  <c r="M32" i="6"/>
  <c r="N32" i="6" s="1"/>
  <c r="L32" i="6"/>
  <c r="J32" i="6"/>
  <c r="K32" i="6" s="1"/>
  <c r="I32" i="6"/>
  <c r="H32" i="6"/>
  <c r="G32" i="6"/>
  <c r="E32" i="6"/>
  <c r="F32" i="6" s="1"/>
  <c r="C32" i="6"/>
  <c r="S32" i="7"/>
  <c r="Q32" i="7"/>
  <c r="P32" i="7"/>
  <c r="O32" i="7"/>
  <c r="M32" i="7"/>
  <c r="N32" i="7" s="1"/>
  <c r="L32" i="7"/>
  <c r="J32" i="7"/>
  <c r="K32" i="7" s="1"/>
  <c r="I32" i="7"/>
  <c r="H32" i="7"/>
  <c r="G32" i="7"/>
  <c r="E32" i="7"/>
  <c r="F32" i="7" s="1"/>
  <c r="C32" i="7"/>
  <c r="S32" i="8"/>
  <c r="Q32" i="8"/>
  <c r="P32" i="8"/>
  <c r="O32" i="8"/>
  <c r="M32" i="8"/>
  <c r="N32" i="8" s="1"/>
  <c r="L32" i="8"/>
  <c r="J32" i="8"/>
  <c r="K32" i="8" s="1"/>
  <c r="I32" i="8"/>
  <c r="H32" i="8"/>
  <c r="G32" i="8"/>
  <c r="E32" i="8"/>
  <c r="F32" i="8" s="1"/>
  <c r="C32" i="8"/>
  <c r="S32" i="9"/>
  <c r="Q32" i="9"/>
  <c r="P32" i="9"/>
  <c r="O32" i="9"/>
  <c r="M32" i="9"/>
  <c r="N32" i="9" s="1"/>
  <c r="L32" i="9"/>
  <c r="J32" i="9"/>
  <c r="I32" i="9"/>
  <c r="H32" i="9"/>
  <c r="G32" i="9"/>
  <c r="K32" i="9" s="1"/>
  <c r="E32" i="9"/>
  <c r="F32" i="9" s="1"/>
  <c r="C32" i="9"/>
  <c r="S32" i="10"/>
  <c r="Q32" i="10"/>
  <c r="P32" i="10"/>
  <c r="O32" i="10"/>
  <c r="M32" i="10"/>
  <c r="N32" i="10" s="1"/>
  <c r="L32" i="10"/>
  <c r="J32" i="10"/>
  <c r="K32" i="10" s="1"/>
  <c r="I32" i="10"/>
  <c r="H32" i="10"/>
  <c r="G32" i="10"/>
  <c r="E32" i="10"/>
  <c r="F32" i="10" s="1"/>
  <c r="C32" i="10"/>
  <c r="S32" i="11"/>
  <c r="Q32" i="11"/>
  <c r="P32" i="11"/>
  <c r="O32" i="11"/>
  <c r="M32" i="11"/>
  <c r="N32" i="11" s="1"/>
  <c r="L32" i="11"/>
  <c r="J32" i="11"/>
  <c r="K32" i="11" s="1"/>
  <c r="I32" i="11"/>
  <c r="H32" i="11"/>
  <c r="G32" i="11"/>
  <c r="E32" i="11"/>
  <c r="F32" i="11" s="1"/>
  <c r="C32" i="11"/>
  <c r="S32" i="2"/>
  <c r="Q32" i="2"/>
  <c r="P32" i="2"/>
  <c r="O32" i="2"/>
  <c r="M32" i="2"/>
  <c r="N32" i="2" s="1"/>
  <c r="L32" i="2"/>
  <c r="J32" i="2"/>
  <c r="I32" i="2"/>
  <c r="H32" i="2"/>
  <c r="G32" i="2"/>
  <c r="K32" i="2" s="1"/>
  <c r="E32" i="2"/>
  <c r="F32" i="2" s="1"/>
  <c r="D32" i="2"/>
  <c r="C32" i="2"/>
  <c r="S28" i="3"/>
  <c r="Q28" i="3"/>
  <c r="P28" i="3"/>
  <c r="O28" i="3"/>
  <c r="M28" i="3"/>
  <c r="N28" i="3" s="1"/>
  <c r="L28" i="3"/>
  <c r="J28" i="3"/>
  <c r="I28" i="3"/>
  <c r="H28" i="3"/>
  <c r="G28" i="3"/>
  <c r="K28" i="3" s="1"/>
  <c r="E28" i="3"/>
  <c r="F28" i="3" s="1"/>
  <c r="C28" i="3"/>
  <c r="S28" i="4"/>
  <c r="Q28" i="4"/>
  <c r="P28" i="4"/>
  <c r="O28" i="4"/>
  <c r="M28" i="4"/>
  <c r="N28" i="4" s="1"/>
  <c r="L28" i="4"/>
  <c r="J28" i="4"/>
  <c r="K28" i="4" s="1"/>
  <c r="I28" i="4"/>
  <c r="H28" i="4"/>
  <c r="G28" i="4"/>
  <c r="E28" i="4"/>
  <c r="F28" i="4" s="1"/>
  <c r="C28" i="4"/>
  <c r="S28" i="5"/>
  <c r="Q28" i="5"/>
  <c r="P28" i="5"/>
  <c r="O28" i="5"/>
  <c r="M28" i="5"/>
  <c r="N28" i="5" s="1"/>
  <c r="L28" i="5"/>
  <c r="J28" i="5"/>
  <c r="K28" i="5" s="1"/>
  <c r="I28" i="5"/>
  <c r="H28" i="5"/>
  <c r="G28" i="5"/>
  <c r="E28" i="5"/>
  <c r="F28" i="5" s="1"/>
  <c r="C28" i="5"/>
  <c r="S28" i="6"/>
  <c r="Q28" i="6"/>
  <c r="P28" i="6"/>
  <c r="O28" i="6"/>
  <c r="M28" i="6"/>
  <c r="N28" i="6" s="1"/>
  <c r="L28" i="6"/>
  <c r="J28" i="6"/>
  <c r="K28" i="6" s="1"/>
  <c r="I28" i="6"/>
  <c r="H28" i="6"/>
  <c r="G28" i="6"/>
  <c r="E28" i="6"/>
  <c r="F28" i="6" s="1"/>
  <c r="C28" i="6"/>
  <c r="S28" i="7"/>
  <c r="Q28" i="7"/>
  <c r="P28" i="7"/>
  <c r="O28" i="7"/>
  <c r="M28" i="7"/>
  <c r="N28" i="7" s="1"/>
  <c r="L28" i="7"/>
  <c r="J28" i="7"/>
  <c r="K28" i="7" s="1"/>
  <c r="I28" i="7"/>
  <c r="H28" i="7"/>
  <c r="G28" i="7"/>
  <c r="E28" i="7"/>
  <c r="F28" i="7" s="1"/>
  <c r="C28" i="7"/>
  <c r="S28" i="8"/>
  <c r="Q28" i="8"/>
  <c r="P28" i="8"/>
  <c r="O28" i="8"/>
  <c r="M28" i="8"/>
  <c r="N28" i="8" s="1"/>
  <c r="L28" i="8"/>
  <c r="J28" i="8"/>
  <c r="I28" i="8"/>
  <c r="H28" i="8"/>
  <c r="G28" i="8"/>
  <c r="K28" i="8" s="1"/>
  <c r="E28" i="8"/>
  <c r="F28" i="8" s="1"/>
  <c r="C28" i="8"/>
  <c r="S28" i="9"/>
  <c r="Q28" i="9"/>
  <c r="P28" i="9"/>
  <c r="O28" i="9"/>
  <c r="M28" i="9"/>
  <c r="N28" i="9" s="1"/>
  <c r="L28" i="9"/>
  <c r="J28" i="9"/>
  <c r="K28" i="9" s="1"/>
  <c r="I28" i="9"/>
  <c r="H28" i="9"/>
  <c r="G28" i="9"/>
  <c r="E28" i="9"/>
  <c r="F28" i="9" s="1"/>
  <c r="C28" i="9"/>
  <c r="S28" i="10"/>
  <c r="Q28" i="10"/>
  <c r="P28" i="10"/>
  <c r="O28" i="10"/>
  <c r="M28" i="10"/>
  <c r="N28" i="10" s="1"/>
  <c r="L28" i="10"/>
  <c r="J28" i="10"/>
  <c r="K28" i="10" s="1"/>
  <c r="I28" i="10"/>
  <c r="H28" i="10"/>
  <c r="G28" i="10"/>
  <c r="E28" i="10"/>
  <c r="F28" i="10" s="1"/>
  <c r="C28" i="10"/>
  <c r="S28" i="11"/>
  <c r="Q28" i="11"/>
  <c r="P28" i="11"/>
  <c r="O28" i="11"/>
  <c r="M28" i="11"/>
  <c r="N28" i="11" s="1"/>
  <c r="L28" i="11"/>
  <c r="J28" i="11"/>
  <c r="K28" i="11" s="1"/>
  <c r="I28" i="11"/>
  <c r="H28" i="11"/>
  <c r="G28" i="11"/>
  <c r="E28" i="11"/>
  <c r="F28" i="11" s="1"/>
  <c r="C28" i="11"/>
  <c r="S28" i="2"/>
  <c r="Q28" i="2"/>
  <c r="P28" i="2"/>
  <c r="O28" i="2"/>
  <c r="M28" i="2"/>
  <c r="N28" i="2" s="1"/>
  <c r="L28" i="2"/>
  <c r="J28" i="2"/>
  <c r="I28" i="2"/>
  <c r="H28" i="2"/>
  <c r="G28" i="2"/>
  <c r="K28" i="2" s="1"/>
  <c r="E28" i="2"/>
  <c r="F28" i="2" s="1"/>
  <c r="D28" i="2"/>
  <c r="C28" i="2"/>
  <c r="S24" i="3"/>
  <c r="Q24" i="3"/>
  <c r="P24" i="3"/>
  <c r="O24" i="3"/>
  <c r="M24" i="3"/>
  <c r="N24" i="3" s="1"/>
  <c r="L24" i="3"/>
  <c r="J24" i="3"/>
  <c r="K24" i="3" s="1"/>
  <c r="I24" i="3"/>
  <c r="H24" i="3"/>
  <c r="G24" i="3"/>
  <c r="F24" i="3"/>
  <c r="E24" i="3"/>
  <c r="C24" i="3"/>
  <c r="S24" i="4"/>
  <c r="Q24" i="4"/>
  <c r="P24" i="4"/>
  <c r="O24" i="4"/>
  <c r="M24" i="4"/>
  <c r="N24" i="4" s="1"/>
  <c r="L24" i="4"/>
  <c r="J24" i="4"/>
  <c r="I24" i="4"/>
  <c r="H24" i="4"/>
  <c r="G24" i="4"/>
  <c r="K24" i="4" s="1"/>
  <c r="F24" i="4"/>
  <c r="E24" i="4"/>
  <c r="C24" i="4"/>
  <c r="S24" i="5"/>
  <c r="Q24" i="5"/>
  <c r="P24" i="5"/>
  <c r="O24" i="5"/>
  <c r="M24" i="5"/>
  <c r="N24" i="5" s="1"/>
  <c r="L24" i="5"/>
  <c r="J24" i="5"/>
  <c r="I24" i="5"/>
  <c r="H24" i="5"/>
  <c r="G24" i="5"/>
  <c r="K24" i="5" s="1"/>
  <c r="F24" i="5"/>
  <c r="E24" i="5"/>
  <c r="C24" i="5"/>
  <c r="S24" i="6"/>
  <c r="Q24" i="6"/>
  <c r="P24" i="6"/>
  <c r="O24" i="6"/>
  <c r="M24" i="6"/>
  <c r="N24" i="6" s="1"/>
  <c r="L24" i="6"/>
  <c r="J24" i="6"/>
  <c r="I24" i="6"/>
  <c r="H24" i="6"/>
  <c r="G24" i="6"/>
  <c r="K24" i="6" s="1"/>
  <c r="F24" i="6"/>
  <c r="E24" i="6"/>
  <c r="C24" i="6"/>
  <c r="S24" i="7"/>
  <c r="Q24" i="7"/>
  <c r="P24" i="7"/>
  <c r="O24" i="7"/>
  <c r="M24" i="7"/>
  <c r="N24" i="7" s="1"/>
  <c r="L24" i="7"/>
  <c r="J24" i="7"/>
  <c r="I24" i="7"/>
  <c r="H24" i="7"/>
  <c r="G24" i="7"/>
  <c r="K24" i="7" s="1"/>
  <c r="F24" i="7"/>
  <c r="E24" i="7"/>
  <c r="C24" i="7"/>
  <c r="S24" i="8"/>
  <c r="Q24" i="8"/>
  <c r="P24" i="8"/>
  <c r="O24" i="8"/>
  <c r="M24" i="8"/>
  <c r="N24" i="8" s="1"/>
  <c r="L24" i="8"/>
  <c r="J24" i="8"/>
  <c r="I24" i="8"/>
  <c r="H24" i="8"/>
  <c r="G24" i="8"/>
  <c r="K24" i="8" s="1"/>
  <c r="F24" i="8"/>
  <c r="E24" i="8"/>
  <c r="C24" i="8"/>
  <c r="S24" i="9"/>
  <c r="Q24" i="9"/>
  <c r="P24" i="9"/>
  <c r="O24" i="9"/>
  <c r="M24" i="9"/>
  <c r="N24" i="9" s="1"/>
  <c r="L24" i="9"/>
  <c r="J24" i="9"/>
  <c r="I24" i="9"/>
  <c r="H24" i="9"/>
  <c r="G24" i="9"/>
  <c r="K24" i="9" s="1"/>
  <c r="F24" i="9"/>
  <c r="E24" i="9"/>
  <c r="C24" i="9"/>
  <c r="S24" i="10"/>
  <c r="Q24" i="10"/>
  <c r="P24" i="10"/>
  <c r="O24" i="10"/>
  <c r="M24" i="10"/>
  <c r="N24" i="10" s="1"/>
  <c r="L24" i="10"/>
  <c r="J24" i="10"/>
  <c r="K24" i="10" s="1"/>
  <c r="I24" i="10"/>
  <c r="H24" i="10"/>
  <c r="G24" i="10"/>
  <c r="F24" i="10"/>
  <c r="E24" i="10"/>
  <c r="C24" i="10"/>
  <c r="S24" i="11"/>
  <c r="Q24" i="11"/>
  <c r="P24" i="11"/>
  <c r="O24" i="11"/>
  <c r="M24" i="11"/>
  <c r="N24" i="11" s="1"/>
  <c r="L24" i="11"/>
  <c r="J24" i="11"/>
  <c r="I24" i="11"/>
  <c r="H24" i="11"/>
  <c r="G24" i="11"/>
  <c r="K24" i="11" s="1"/>
  <c r="F24" i="11"/>
  <c r="E24" i="11"/>
  <c r="C24" i="11"/>
  <c r="S24" i="2"/>
  <c r="Q24" i="2"/>
  <c r="P24" i="2"/>
  <c r="O24" i="2"/>
  <c r="M24" i="2"/>
  <c r="N24" i="2" s="1"/>
  <c r="L24" i="2"/>
  <c r="J24" i="2"/>
  <c r="I24" i="2"/>
  <c r="H24" i="2"/>
  <c r="G24" i="2"/>
  <c r="K24" i="2" s="1"/>
  <c r="F24" i="2"/>
  <c r="E24" i="2"/>
  <c r="D24" i="2"/>
  <c r="C24" i="2"/>
  <c r="S15" i="3"/>
  <c r="Q15" i="3"/>
  <c r="P15" i="3"/>
  <c r="O15" i="3"/>
  <c r="M15" i="3"/>
  <c r="N15" i="3" s="1"/>
  <c r="L15" i="3"/>
  <c r="J15" i="3"/>
  <c r="I15" i="3"/>
  <c r="H15" i="3"/>
  <c r="G15" i="3"/>
  <c r="K15" i="3" s="1"/>
  <c r="F15" i="3"/>
  <c r="E15" i="3"/>
  <c r="D15" i="3"/>
  <c r="C15" i="3"/>
  <c r="S15" i="4"/>
  <c r="Q15" i="4"/>
  <c r="R15" i="4" s="1"/>
  <c r="P15" i="4"/>
  <c r="O15" i="4"/>
  <c r="M15" i="4"/>
  <c r="N15" i="4" s="1"/>
  <c r="L15" i="4"/>
  <c r="J15" i="4"/>
  <c r="K15" i="4" s="1"/>
  <c r="I15" i="4"/>
  <c r="H15" i="4"/>
  <c r="G15" i="4"/>
  <c r="F15" i="4"/>
  <c r="E15" i="4"/>
  <c r="C15" i="4"/>
  <c r="S15" i="5"/>
  <c r="Q15" i="5"/>
  <c r="P15" i="5"/>
  <c r="O15" i="5"/>
  <c r="M15" i="5"/>
  <c r="L15" i="5"/>
  <c r="J15" i="5"/>
  <c r="K15" i="5" s="1"/>
  <c r="I15" i="5"/>
  <c r="H15" i="5"/>
  <c r="G15" i="5"/>
  <c r="N15" i="5" s="1"/>
  <c r="F15" i="5"/>
  <c r="E15" i="5"/>
  <c r="D15" i="5"/>
  <c r="C15" i="5"/>
  <c r="S15" i="6"/>
  <c r="Q15" i="6"/>
  <c r="P15" i="6"/>
  <c r="O15" i="6"/>
  <c r="M15" i="6"/>
  <c r="N15" i="6" s="1"/>
  <c r="L15" i="6"/>
  <c r="J15" i="6"/>
  <c r="K15" i="6" s="1"/>
  <c r="I15" i="6"/>
  <c r="H15" i="6"/>
  <c r="G15" i="6"/>
  <c r="F15" i="6"/>
  <c r="E15" i="6"/>
  <c r="D15" i="6"/>
  <c r="C15" i="6"/>
  <c r="S15" i="7"/>
  <c r="Q15" i="7"/>
  <c r="P15" i="7"/>
  <c r="O15" i="7"/>
  <c r="M15" i="7"/>
  <c r="N15" i="7" s="1"/>
  <c r="L15" i="7"/>
  <c r="J15" i="7"/>
  <c r="K15" i="7" s="1"/>
  <c r="I15" i="7"/>
  <c r="H15" i="7"/>
  <c r="G15" i="7"/>
  <c r="F15" i="7"/>
  <c r="E15" i="7"/>
  <c r="D15" i="7"/>
  <c r="C15" i="7"/>
  <c r="S15" i="8"/>
  <c r="Q15" i="8"/>
  <c r="P15" i="8"/>
  <c r="O15" i="8"/>
  <c r="M15" i="8"/>
  <c r="N15" i="8" s="1"/>
  <c r="L15" i="8"/>
  <c r="J15" i="8"/>
  <c r="K15" i="8" s="1"/>
  <c r="I15" i="8"/>
  <c r="H15" i="8"/>
  <c r="G15" i="8"/>
  <c r="F15" i="8"/>
  <c r="E15" i="8"/>
  <c r="D15" i="8"/>
  <c r="C15" i="8"/>
  <c r="S15" i="9"/>
  <c r="Q15" i="9"/>
  <c r="P15" i="9"/>
  <c r="O15" i="9"/>
  <c r="M15" i="9"/>
  <c r="N15" i="9" s="1"/>
  <c r="L15" i="9"/>
  <c r="J15" i="9"/>
  <c r="K15" i="9" s="1"/>
  <c r="I15" i="9"/>
  <c r="H15" i="9"/>
  <c r="G15" i="9"/>
  <c r="F15" i="9"/>
  <c r="E15" i="9"/>
  <c r="D15" i="9"/>
  <c r="C15" i="9"/>
  <c r="S15" i="10"/>
  <c r="Q15" i="10"/>
  <c r="P15" i="10"/>
  <c r="O15" i="10"/>
  <c r="M15" i="10"/>
  <c r="N15" i="10" s="1"/>
  <c r="L15" i="10"/>
  <c r="J15" i="10"/>
  <c r="K15" i="10" s="1"/>
  <c r="I15" i="10"/>
  <c r="H15" i="10"/>
  <c r="G15" i="10"/>
  <c r="F15" i="10"/>
  <c r="E15" i="10"/>
  <c r="D15" i="10"/>
  <c r="C15" i="10"/>
  <c r="S15" i="11"/>
  <c r="Q15" i="11"/>
  <c r="P15" i="11"/>
  <c r="O15" i="11"/>
  <c r="M15" i="11"/>
  <c r="N15" i="11" s="1"/>
  <c r="L15" i="11"/>
  <c r="J15" i="11"/>
  <c r="I15" i="11"/>
  <c r="H15" i="11"/>
  <c r="G15" i="11"/>
  <c r="K15" i="11" s="1"/>
  <c r="F15" i="11"/>
  <c r="E15" i="11"/>
  <c r="D15" i="11"/>
  <c r="C15" i="11"/>
  <c r="S15" i="2"/>
  <c r="Q15" i="2"/>
  <c r="P15" i="2"/>
  <c r="O15" i="2"/>
  <c r="M15" i="2"/>
  <c r="N15" i="2" s="1"/>
  <c r="L15" i="2"/>
  <c r="J15" i="2"/>
  <c r="K15" i="2" s="1"/>
  <c r="I15" i="2"/>
  <c r="H15" i="2"/>
  <c r="G15" i="2"/>
  <c r="F15" i="2"/>
  <c r="E15" i="2"/>
  <c r="D15" i="2"/>
  <c r="C15" i="2"/>
  <c r="P11" i="3"/>
  <c r="L11" i="3"/>
  <c r="H11" i="3"/>
  <c r="E11" i="3"/>
  <c r="C11" i="3"/>
  <c r="P11" i="4"/>
  <c r="L11" i="4"/>
  <c r="H11" i="4"/>
  <c r="E11" i="4"/>
  <c r="C11" i="4"/>
  <c r="P11" i="5"/>
  <c r="L11" i="5"/>
  <c r="H11" i="5"/>
  <c r="E11" i="5"/>
  <c r="C11" i="5"/>
  <c r="P11" i="6"/>
  <c r="L11" i="6"/>
  <c r="H11" i="6"/>
  <c r="E11" i="6"/>
  <c r="C11" i="6"/>
  <c r="P11" i="7"/>
  <c r="L11" i="7"/>
  <c r="H11" i="7"/>
  <c r="E11" i="7"/>
  <c r="C11" i="7"/>
  <c r="P11" i="8"/>
  <c r="L11" i="8"/>
  <c r="H11" i="8"/>
  <c r="E11" i="8"/>
  <c r="C11" i="8"/>
  <c r="P11" i="9"/>
  <c r="L11" i="9"/>
  <c r="H11" i="9"/>
  <c r="E11" i="9"/>
  <c r="C11" i="9"/>
  <c r="P11" i="10"/>
  <c r="L11" i="10"/>
  <c r="H11" i="10"/>
  <c r="E11" i="10"/>
  <c r="C11" i="10"/>
  <c r="P11" i="11"/>
  <c r="L11" i="11"/>
  <c r="H11" i="11"/>
  <c r="E11" i="11"/>
  <c r="C11" i="11"/>
  <c r="P11" i="2"/>
  <c r="L11" i="2"/>
  <c r="H11" i="2"/>
  <c r="E11" i="2"/>
  <c r="C11" i="2"/>
  <c r="S55" i="1"/>
  <c r="Q55" i="1"/>
  <c r="O55" i="1"/>
  <c r="M55" i="1"/>
  <c r="J55" i="1"/>
  <c r="I55" i="1"/>
  <c r="G55" i="1"/>
  <c r="F55" i="1"/>
  <c r="D55" i="1"/>
  <c r="S49" i="1"/>
  <c r="Q49" i="1"/>
  <c r="O49" i="1"/>
  <c r="M49" i="1"/>
  <c r="J49" i="1"/>
  <c r="I49" i="1"/>
  <c r="G49" i="1"/>
  <c r="F49" i="1"/>
  <c r="D49" i="1"/>
  <c r="Q43" i="1"/>
  <c r="S43" i="1"/>
  <c r="O43" i="1"/>
  <c r="M43" i="1"/>
  <c r="J43" i="1"/>
  <c r="I43" i="1"/>
  <c r="G43" i="1"/>
  <c r="F43" i="1"/>
  <c r="D43" i="1"/>
  <c r="S24" i="1"/>
  <c r="Q24" i="1"/>
  <c r="O24" i="1"/>
  <c r="M24" i="1"/>
  <c r="J24" i="1"/>
  <c r="I24" i="1"/>
  <c r="G24" i="1"/>
  <c r="F24" i="1"/>
  <c r="D24" i="1"/>
  <c r="S11" i="1"/>
  <c r="O11" i="1"/>
  <c r="M11" i="1"/>
  <c r="J11" i="1"/>
  <c r="I11" i="1"/>
  <c r="F11" i="1"/>
  <c r="Q32" i="1"/>
  <c r="S32" i="1"/>
  <c r="O32" i="1"/>
  <c r="M32" i="1"/>
  <c r="I32" i="1"/>
  <c r="J32" i="1"/>
  <c r="G32" i="1"/>
  <c r="D32" i="1"/>
  <c r="O28" i="1"/>
  <c r="Q28" i="1"/>
  <c r="S28" i="1"/>
  <c r="S15" i="1"/>
  <c r="Q15" i="1"/>
  <c r="M28" i="1"/>
  <c r="I28" i="1"/>
  <c r="J28" i="1"/>
  <c r="G28" i="1"/>
  <c r="D28" i="1"/>
  <c r="O15" i="1"/>
  <c r="M15" i="1"/>
  <c r="J15" i="1"/>
  <c r="I15" i="1"/>
  <c r="G15" i="1"/>
  <c r="F15" i="1"/>
  <c r="D15" i="1"/>
  <c r="Q11" i="1"/>
  <c r="G11" i="1"/>
  <c r="D11" i="1"/>
  <c r="R55" i="2" l="1"/>
  <c r="R55" i="8"/>
  <c r="R55" i="4"/>
  <c r="R55" i="11"/>
  <c r="R55" i="7"/>
  <c r="R55" i="3"/>
  <c r="R55" i="10"/>
  <c r="R55" i="6"/>
  <c r="R49" i="7"/>
  <c r="R49" i="4"/>
  <c r="R49" i="3"/>
  <c r="R49" i="11"/>
  <c r="R49" i="8"/>
  <c r="R49" i="2"/>
  <c r="K49" i="10"/>
  <c r="R49" i="10" s="1"/>
  <c r="K49" i="6"/>
  <c r="R49" i="6" s="1"/>
  <c r="R43" i="10"/>
  <c r="R43" i="4"/>
  <c r="R43" i="6"/>
  <c r="R43" i="3"/>
  <c r="R43" i="8"/>
  <c r="R43" i="2"/>
  <c r="R32" i="2"/>
  <c r="R32" i="11"/>
  <c r="R32" i="10"/>
  <c r="R32" i="9"/>
  <c r="R32" i="8"/>
  <c r="R32" i="7"/>
  <c r="R32" i="6"/>
  <c r="R32" i="5"/>
  <c r="R32" i="4"/>
  <c r="R32" i="3"/>
  <c r="R28" i="2"/>
  <c r="R28" i="11"/>
  <c r="R28" i="10"/>
  <c r="R28" i="9"/>
  <c r="R28" i="8"/>
  <c r="R28" i="7"/>
  <c r="R28" i="6"/>
  <c r="R28" i="5"/>
  <c r="R28" i="4"/>
  <c r="R28" i="3"/>
  <c r="R24" i="9"/>
  <c r="R24" i="5"/>
  <c r="R24" i="2"/>
  <c r="R24" i="8"/>
  <c r="R24" i="4"/>
  <c r="R24" i="11"/>
  <c r="R24" i="7"/>
  <c r="R24" i="3"/>
  <c r="R24" i="10"/>
  <c r="R24" i="6"/>
  <c r="R15" i="2"/>
  <c r="R15" i="10"/>
  <c r="R15" i="8"/>
  <c r="R15" i="6"/>
  <c r="R15" i="3"/>
  <c r="R15" i="11"/>
  <c r="R15" i="9"/>
  <c r="R15" i="7"/>
  <c r="R15" i="5"/>
  <c r="I81" i="12" l="1"/>
  <c r="G81" i="12"/>
  <c r="E81" i="12"/>
  <c r="C81" i="12"/>
  <c r="B81" i="12"/>
  <c r="H81" i="12" l="1"/>
  <c r="J81" i="12"/>
  <c r="D81" i="12"/>
  <c r="F81" i="12"/>
  <c r="L75" i="12"/>
  <c r="K75" i="12"/>
  <c r="J75" i="12"/>
  <c r="I75" i="12"/>
  <c r="H75" i="12"/>
  <c r="G75" i="12"/>
  <c r="F75" i="12"/>
  <c r="E75" i="12"/>
  <c r="D75" i="12"/>
  <c r="C75" i="12"/>
  <c r="L74" i="12"/>
  <c r="K74" i="12"/>
  <c r="J74" i="12"/>
  <c r="I74" i="12"/>
  <c r="H74" i="12"/>
  <c r="G74" i="12"/>
  <c r="F74" i="12"/>
  <c r="E74" i="12"/>
  <c r="D74" i="12"/>
  <c r="C74" i="12"/>
  <c r="L73" i="12"/>
  <c r="K73" i="12"/>
  <c r="J73" i="12"/>
  <c r="I73" i="12"/>
  <c r="H73" i="12"/>
  <c r="G73" i="12"/>
  <c r="F73" i="12"/>
  <c r="E73" i="12"/>
  <c r="D73" i="12"/>
  <c r="C73" i="12"/>
  <c r="L72" i="12"/>
  <c r="K72" i="12"/>
  <c r="J72" i="12"/>
  <c r="I72" i="12"/>
  <c r="H72" i="12"/>
  <c r="G72" i="12"/>
  <c r="F72" i="12"/>
  <c r="E72" i="12"/>
  <c r="D72" i="12"/>
  <c r="C72" i="12"/>
  <c r="L71" i="12"/>
  <c r="K71" i="12"/>
  <c r="J71" i="12"/>
  <c r="I71" i="12"/>
  <c r="H71" i="12"/>
  <c r="G71" i="12"/>
  <c r="F71" i="12"/>
  <c r="E71" i="12"/>
  <c r="D71" i="12"/>
  <c r="C71" i="12"/>
  <c r="L70" i="12"/>
  <c r="K70" i="12"/>
  <c r="J70" i="12"/>
  <c r="I70" i="12"/>
  <c r="H70" i="12"/>
  <c r="G70" i="12"/>
  <c r="F70" i="12"/>
  <c r="E70" i="12"/>
  <c r="D70" i="12"/>
  <c r="C70" i="12"/>
  <c r="L69" i="12"/>
  <c r="K69" i="12"/>
  <c r="J69" i="12"/>
  <c r="I69" i="12"/>
  <c r="H69" i="12"/>
  <c r="G69" i="12"/>
  <c r="F69" i="12"/>
  <c r="E69" i="12"/>
  <c r="D69" i="12"/>
  <c r="C69" i="12"/>
  <c r="L68" i="12"/>
  <c r="K68" i="12"/>
  <c r="J68" i="12"/>
  <c r="I68" i="12"/>
  <c r="H68" i="12"/>
  <c r="G68" i="12"/>
  <c r="F68" i="12"/>
  <c r="E68" i="12"/>
  <c r="D68" i="12"/>
  <c r="C68" i="12"/>
  <c r="L67" i="12"/>
  <c r="K67" i="12"/>
  <c r="J67" i="12"/>
  <c r="I67" i="12"/>
  <c r="H67" i="12"/>
  <c r="G67" i="12"/>
  <c r="F67" i="12"/>
  <c r="E67" i="12"/>
  <c r="D67" i="12"/>
  <c r="C67" i="12"/>
  <c r="L66" i="12"/>
  <c r="K66" i="12"/>
  <c r="J66" i="12"/>
  <c r="I66" i="12"/>
  <c r="H66" i="12"/>
  <c r="G66" i="12"/>
  <c r="F66" i="12"/>
  <c r="E66" i="12"/>
  <c r="D66" i="12"/>
  <c r="C66" i="12"/>
  <c r="B75" i="12"/>
  <c r="B74" i="12"/>
  <c r="B73" i="12"/>
  <c r="B72" i="12"/>
  <c r="B71" i="12"/>
  <c r="B70" i="12"/>
  <c r="B69" i="12"/>
  <c r="B68" i="12"/>
  <c r="B67" i="12"/>
  <c r="B66" i="12"/>
  <c r="A75" i="12"/>
  <c r="A74" i="12"/>
  <c r="A73" i="12"/>
  <c r="A72" i="12"/>
  <c r="A71" i="12"/>
  <c r="A70" i="12"/>
  <c r="A69" i="12"/>
  <c r="A68" i="12"/>
  <c r="A67" i="12"/>
  <c r="A66" i="12"/>
  <c r="L63" i="12" l="1"/>
  <c r="K63" i="12"/>
  <c r="J63" i="12"/>
  <c r="I63" i="12"/>
  <c r="H63" i="12"/>
  <c r="G63" i="12"/>
  <c r="F63" i="12"/>
  <c r="E63" i="12"/>
  <c r="D63" i="12"/>
  <c r="C63" i="12"/>
  <c r="B63" i="12"/>
  <c r="N63" i="12" s="1"/>
  <c r="L62" i="12"/>
  <c r="K62" i="12"/>
  <c r="J62" i="12"/>
  <c r="I62" i="12"/>
  <c r="H62" i="12"/>
  <c r="G62" i="12"/>
  <c r="F62" i="12"/>
  <c r="E62" i="12"/>
  <c r="D62" i="12"/>
  <c r="C62" i="12"/>
  <c r="B62" i="12"/>
  <c r="B61" i="12"/>
  <c r="B60" i="12"/>
  <c r="L57" i="12"/>
  <c r="K57" i="12"/>
  <c r="J57" i="12"/>
  <c r="I57" i="12"/>
  <c r="H57" i="12"/>
  <c r="G57" i="12"/>
  <c r="F57" i="12"/>
  <c r="E57" i="12"/>
  <c r="D57" i="12"/>
  <c r="C57" i="12"/>
  <c r="B57" i="12"/>
  <c r="L56" i="12"/>
  <c r="K56" i="12"/>
  <c r="J56" i="12"/>
  <c r="I56" i="12"/>
  <c r="H56" i="12"/>
  <c r="G56" i="12"/>
  <c r="F56" i="12"/>
  <c r="E56" i="12"/>
  <c r="D56" i="12"/>
  <c r="C56" i="12"/>
  <c r="B56" i="12"/>
  <c r="L55" i="12"/>
  <c r="K55" i="12"/>
  <c r="J55" i="12"/>
  <c r="I55" i="12"/>
  <c r="H55" i="12"/>
  <c r="G55" i="12"/>
  <c r="F55" i="12"/>
  <c r="E55" i="12"/>
  <c r="D55" i="12"/>
  <c r="C55" i="12"/>
  <c r="B55" i="12"/>
  <c r="N55" i="12" s="1"/>
  <c r="L54" i="12"/>
  <c r="K54" i="12"/>
  <c r="J54" i="12"/>
  <c r="I54" i="12"/>
  <c r="H54" i="12"/>
  <c r="G54" i="12"/>
  <c r="F54" i="12"/>
  <c r="E54" i="12"/>
  <c r="D54" i="12"/>
  <c r="C54" i="12"/>
  <c r="B54" i="12"/>
  <c r="B53" i="12"/>
  <c r="B52" i="12"/>
  <c r="B51" i="12"/>
  <c r="B50" i="12"/>
  <c r="L47" i="12"/>
  <c r="K47" i="12"/>
  <c r="J47" i="12"/>
  <c r="I47" i="12"/>
  <c r="H47" i="12"/>
  <c r="G47" i="12"/>
  <c r="F47" i="12"/>
  <c r="E47" i="12"/>
  <c r="D47" i="12"/>
  <c r="C47" i="12"/>
  <c r="B47" i="12"/>
  <c r="L46" i="12"/>
  <c r="K46" i="12"/>
  <c r="J46" i="12"/>
  <c r="I46" i="12"/>
  <c r="H46" i="12"/>
  <c r="G46" i="12"/>
  <c r="F46" i="12"/>
  <c r="E46" i="12"/>
  <c r="D46" i="12"/>
  <c r="C46" i="12"/>
  <c r="B46" i="12"/>
  <c r="L45" i="12"/>
  <c r="K45" i="12"/>
  <c r="J45" i="12"/>
  <c r="I45" i="12"/>
  <c r="H45" i="12"/>
  <c r="G45" i="12"/>
  <c r="F45" i="12"/>
  <c r="E45" i="12"/>
  <c r="D45" i="12"/>
  <c r="C45" i="12"/>
  <c r="B45" i="12"/>
  <c r="L44" i="12"/>
  <c r="K44" i="12"/>
  <c r="J44" i="12"/>
  <c r="I44" i="12"/>
  <c r="H44" i="12"/>
  <c r="G44" i="12"/>
  <c r="F44" i="12"/>
  <c r="E44" i="12"/>
  <c r="D44" i="12"/>
  <c r="C44" i="12"/>
  <c r="B44" i="12"/>
  <c r="B43" i="12"/>
  <c r="B42" i="12"/>
  <c r="B41" i="12"/>
  <c r="B40" i="12"/>
  <c r="B37" i="12"/>
  <c r="B36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L21" i="12"/>
  <c r="K21" i="12"/>
  <c r="J21" i="12"/>
  <c r="I21" i="12"/>
  <c r="H21" i="12"/>
  <c r="G21" i="12"/>
  <c r="F21" i="12"/>
  <c r="E21" i="12"/>
  <c r="D21" i="12"/>
  <c r="C21" i="12"/>
  <c r="B21" i="12"/>
  <c r="B20" i="12"/>
  <c r="L19" i="12"/>
  <c r="K19" i="12"/>
  <c r="J19" i="12"/>
  <c r="I19" i="12"/>
  <c r="H19" i="12"/>
  <c r="G19" i="12"/>
  <c r="F19" i="12"/>
  <c r="E19" i="12"/>
  <c r="D19" i="12"/>
  <c r="C19" i="12"/>
  <c r="B19" i="12"/>
  <c r="B18" i="12"/>
  <c r="L16" i="12"/>
  <c r="K16" i="12"/>
  <c r="J16" i="12"/>
  <c r="I16" i="12"/>
  <c r="H16" i="12"/>
  <c r="G16" i="12"/>
  <c r="F16" i="12"/>
  <c r="E16" i="12"/>
  <c r="D16" i="12"/>
  <c r="C16" i="12"/>
  <c r="B16" i="12"/>
  <c r="B15" i="12"/>
  <c r="L14" i="12"/>
  <c r="K14" i="12"/>
  <c r="J14" i="12"/>
  <c r="I14" i="12"/>
  <c r="H14" i="12"/>
  <c r="G14" i="12"/>
  <c r="F14" i="12"/>
  <c r="E14" i="12"/>
  <c r="D14" i="12"/>
  <c r="C14" i="12"/>
  <c r="B14" i="12"/>
  <c r="B13" i="12"/>
  <c r="B11" i="12"/>
  <c r="B10" i="12"/>
  <c r="B8" i="12"/>
  <c r="B7" i="12"/>
  <c r="B6" i="12"/>
  <c r="B5" i="12"/>
  <c r="B4" i="12"/>
  <c r="B3" i="12"/>
  <c r="B2" i="12"/>
  <c r="N62" i="12"/>
  <c r="N47" i="12"/>
  <c r="C1" i="12"/>
  <c r="D1" i="12" s="1"/>
  <c r="E1" i="12" s="1"/>
  <c r="F1" i="12" s="1"/>
  <c r="G1" i="12" s="1"/>
  <c r="H1" i="12" s="1"/>
  <c r="I1" i="12" s="1"/>
  <c r="J1" i="12" s="1"/>
  <c r="K1" i="12" s="1"/>
  <c r="L1" i="12" s="1"/>
  <c r="G41" i="1"/>
  <c r="F41" i="2"/>
  <c r="F41" i="3"/>
  <c r="F41" i="4"/>
  <c r="F41" i="5"/>
  <c r="F41" i="6"/>
  <c r="F41" i="7"/>
  <c r="F41" i="8"/>
  <c r="F41" i="9"/>
  <c r="F41" i="10"/>
  <c r="F41" i="11"/>
  <c r="F41" i="1"/>
  <c r="D41" i="1"/>
  <c r="D40" i="1"/>
  <c r="D41" i="3"/>
  <c r="D40" i="3"/>
  <c r="D41" i="4"/>
  <c r="D40" i="4"/>
  <c r="D41" i="5"/>
  <c r="D40" i="5"/>
  <c r="D41" i="6"/>
  <c r="D40" i="6"/>
  <c r="D41" i="7"/>
  <c r="D40" i="7"/>
  <c r="D41" i="8"/>
  <c r="D40" i="8"/>
  <c r="D41" i="9"/>
  <c r="D40" i="9"/>
  <c r="D41" i="10"/>
  <c r="D40" i="10"/>
  <c r="D41" i="11"/>
  <c r="D40" i="11"/>
  <c r="N16" i="12" l="1"/>
  <c r="N21" i="12"/>
  <c r="N45" i="12"/>
  <c r="N14" i="12"/>
  <c r="N19" i="12"/>
  <c r="N44" i="12"/>
  <c r="N56" i="12"/>
  <c r="N46" i="12"/>
  <c r="N54" i="12"/>
  <c r="N57" i="12"/>
  <c r="D47" i="11" l="1"/>
  <c r="D27" i="11"/>
  <c r="D23" i="11"/>
  <c r="P2" i="11"/>
  <c r="L2" i="11"/>
  <c r="D6" i="11"/>
  <c r="G91" i="12" l="1"/>
  <c r="L5" i="12"/>
  <c r="I91" i="12"/>
  <c r="L6" i="12"/>
  <c r="D48" i="11"/>
  <c r="D26" i="11"/>
  <c r="D28" i="11" s="1"/>
  <c r="D51" i="11"/>
  <c r="D52" i="11"/>
  <c r="D53" i="11"/>
  <c r="D54" i="11"/>
  <c r="Q13" i="11"/>
  <c r="L42" i="12" s="1"/>
  <c r="D31" i="11"/>
  <c r="D30" i="11"/>
  <c r="Q38" i="11"/>
  <c r="Q14" i="11"/>
  <c r="L52" i="12" s="1"/>
  <c r="Q30" i="11"/>
  <c r="M19" i="11"/>
  <c r="M9" i="11"/>
  <c r="H2" i="11"/>
  <c r="D46" i="11"/>
  <c r="D18" i="11"/>
  <c r="D19" i="11"/>
  <c r="D17" i="11"/>
  <c r="D20" i="11"/>
  <c r="D22" i="11"/>
  <c r="D7" i="11"/>
  <c r="D9" i="11"/>
  <c r="D13" i="11"/>
  <c r="D8" i="11"/>
  <c r="D10" i="11"/>
  <c r="D14" i="11"/>
  <c r="D5" i="11"/>
  <c r="D36" i="11"/>
  <c r="D34" i="11"/>
  <c r="D38" i="11"/>
  <c r="D35" i="11"/>
  <c r="M47" i="11"/>
  <c r="M45" i="11"/>
  <c r="M35" i="11"/>
  <c r="M13" i="11"/>
  <c r="L41" i="12" s="1"/>
  <c r="M48" i="11"/>
  <c r="M46" i="11"/>
  <c r="M39" i="11"/>
  <c r="M14" i="11"/>
  <c r="L51" i="12" s="1"/>
  <c r="M53" i="11"/>
  <c r="M30" i="11"/>
  <c r="M26" i="11"/>
  <c r="M17" i="11"/>
  <c r="M7" i="11"/>
  <c r="M52" i="11"/>
  <c r="M42" i="11"/>
  <c r="M51" i="11"/>
  <c r="M38" i="11"/>
  <c r="M36" i="11"/>
  <c r="M6" i="11"/>
  <c r="M5" i="11"/>
  <c r="M4" i="11"/>
  <c r="M21" i="11"/>
  <c r="M34" i="11"/>
  <c r="M2" i="11"/>
  <c r="M18" i="11"/>
  <c r="M31" i="11"/>
  <c r="M8" i="11"/>
  <c r="M23" i="11"/>
  <c r="Q54" i="11"/>
  <c r="Q52" i="11"/>
  <c r="Q22" i="11"/>
  <c r="Q20" i="11"/>
  <c r="Q18" i="11"/>
  <c r="Q53" i="11"/>
  <c r="Q51" i="11"/>
  <c r="Q37" i="11"/>
  <c r="Q23" i="11"/>
  <c r="Q21" i="11"/>
  <c r="Q19" i="11"/>
  <c r="Q17" i="11"/>
  <c r="Q46" i="11"/>
  <c r="Q5" i="11"/>
  <c r="Q45" i="11"/>
  <c r="Q42" i="11"/>
  <c r="Q36" i="11"/>
  <c r="Q4" i="11"/>
  <c r="Q11" i="11" s="1"/>
  <c r="Q2" i="11"/>
  <c r="Q47" i="11"/>
  <c r="Q10" i="11"/>
  <c r="Q9" i="11"/>
  <c r="Q8" i="11"/>
  <c r="Q7" i="11"/>
  <c r="Q6" i="11"/>
  <c r="Q48" i="11"/>
  <c r="Q39" i="11"/>
  <c r="Q34" i="11"/>
  <c r="Q27" i="11"/>
  <c r="Q26" i="11"/>
  <c r="M20" i="11"/>
  <c r="Q31" i="11"/>
  <c r="Q35" i="11"/>
  <c r="D39" i="11"/>
  <c r="D42" i="11"/>
  <c r="M10" i="11"/>
  <c r="C2" i="11"/>
  <c r="D4" i="11"/>
  <c r="M22" i="11"/>
  <c r="D37" i="11"/>
  <c r="M27" i="11"/>
  <c r="M37" i="11"/>
  <c r="M54" i="11"/>
  <c r="E2" i="11"/>
  <c r="D21" i="11"/>
  <c r="D45" i="11"/>
  <c r="D49" i="11" s="1"/>
  <c r="P28" i="1"/>
  <c r="P32" i="1"/>
  <c r="D55" i="11" l="1"/>
  <c r="D43" i="11"/>
  <c r="D32" i="11"/>
  <c r="D24" i="11"/>
  <c r="E91" i="12"/>
  <c r="L2" i="12"/>
  <c r="J91" i="12"/>
  <c r="C91" i="12"/>
  <c r="G41" i="11"/>
  <c r="L3" i="12"/>
  <c r="D11" i="11"/>
  <c r="M11" i="11"/>
  <c r="B91" i="12"/>
  <c r="L4" i="12"/>
  <c r="H91" i="12"/>
  <c r="S37" i="11"/>
  <c r="S47" i="11"/>
  <c r="J7" i="11"/>
  <c r="J10" i="11"/>
  <c r="O30" i="11"/>
  <c r="S34" i="11"/>
  <c r="O18" i="11"/>
  <c r="J36" i="11"/>
  <c r="O13" i="11"/>
  <c r="J27" i="11"/>
  <c r="S14" i="11"/>
  <c r="O4" i="11"/>
  <c r="J51" i="11"/>
  <c r="J34" i="11"/>
  <c r="S46" i="11"/>
  <c r="J6" i="11"/>
  <c r="S22" i="11"/>
  <c r="S52" i="11"/>
  <c r="J2" i="11"/>
  <c r="O48" i="11"/>
  <c r="S23" i="11"/>
  <c r="S54" i="11"/>
  <c r="O39" i="11"/>
  <c r="S9" i="11"/>
  <c r="S4" i="11"/>
  <c r="S42" i="11"/>
  <c r="S51" i="11"/>
  <c r="J22" i="11"/>
  <c r="L31" i="12" s="1"/>
  <c r="O35" i="11"/>
  <c r="J8" i="11"/>
  <c r="O54" i="11"/>
  <c r="J42" i="11"/>
  <c r="S26" i="11"/>
  <c r="O42" i="11"/>
  <c r="J26" i="11"/>
  <c r="S6" i="11"/>
  <c r="J37" i="11"/>
  <c r="J19" i="11"/>
  <c r="L25" i="12" s="1"/>
  <c r="J17" i="11"/>
  <c r="O31" i="11"/>
  <c r="J46" i="11"/>
  <c r="S27" i="11"/>
  <c r="S19" i="11"/>
  <c r="S35" i="11"/>
  <c r="O6" i="11"/>
  <c r="O51" i="11"/>
  <c r="O27" i="11"/>
  <c r="S8" i="11"/>
  <c r="J35" i="11"/>
  <c r="O45" i="11"/>
  <c r="O9" i="11"/>
  <c r="J52" i="11"/>
  <c r="O36" i="11"/>
  <c r="S20" i="11"/>
  <c r="J39" i="11"/>
  <c r="J9" i="11"/>
  <c r="J54" i="11"/>
  <c r="S30" i="11"/>
  <c r="S10" i="11"/>
  <c r="J20" i="11"/>
  <c r="L27" i="12" s="1"/>
  <c r="O10" i="11"/>
  <c r="O53" i="11"/>
  <c r="S39" i="11"/>
  <c r="J30" i="11"/>
  <c r="S21" i="11"/>
  <c r="S36" i="11"/>
  <c r="S31" i="11"/>
  <c r="S13" i="11"/>
  <c r="J23" i="11"/>
  <c r="L33" i="12" s="1"/>
  <c r="O17" i="11"/>
  <c r="S48" i="11"/>
  <c r="J31" i="11"/>
  <c r="L36" i="12" s="1"/>
  <c r="O23" i="11"/>
  <c r="O38" i="11"/>
  <c r="O34" i="11"/>
  <c r="I2" i="11"/>
  <c r="L7" i="12" s="1"/>
  <c r="J47" i="11"/>
  <c r="O52" i="11"/>
  <c r="J38" i="11"/>
  <c r="O2" i="11"/>
  <c r="O19" i="11"/>
  <c r="S53" i="11"/>
  <c r="J4" i="11"/>
  <c r="O20" i="11"/>
  <c r="O14" i="11"/>
  <c r="J48" i="11"/>
  <c r="O7" i="11"/>
  <c r="O21" i="11"/>
  <c r="O5" i="11"/>
  <c r="S17" i="11"/>
  <c r="O46" i="11"/>
  <c r="J14" i="11"/>
  <c r="L50" i="12" s="1"/>
  <c r="S45" i="11"/>
  <c r="S5" i="11"/>
  <c r="O26" i="11"/>
  <c r="O37" i="11"/>
  <c r="S2" i="11"/>
  <c r="L8" i="12" s="1"/>
  <c r="S38" i="11"/>
  <c r="J5" i="11"/>
  <c r="J21" i="11"/>
  <c r="L29" i="12" s="1"/>
  <c r="O8" i="11"/>
  <c r="O22" i="11"/>
  <c r="J13" i="11"/>
  <c r="J45" i="11"/>
  <c r="S18" i="11"/>
  <c r="J53" i="11"/>
  <c r="J18" i="11"/>
  <c r="O47" i="11"/>
  <c r="S7" i="11"/>
  <c r="F54" i="11"/>
  <c r="F52" i="11"/>
  <c r="I42" i="11"/>
  <c r="F39" i="11"/>
  <c r="I37" i="11"/>
  <c r="I31" i="11"/>
  <c r="F22" i="11"/>
  <c r="F20" i="11"/>
  <c r="F18" i="11"/>
  <c r="I10" i="11"/>
  <c r="I8" i="11"/>
  <c r="I6" i="11"/>
  <c r="I4" i="11"/>
  <c r="F53" i="11"/>
  <c r="F51" i="11"/>
  <c r="F35" i="11"/>
  <c r="I30" i="11"/>
  <c r="F23" i="11"/>
  <c r="F21" i="11"/>
  <c r="F19" i="11"/>
  <c r="F17" i="11"/>
  <c r="I9" i="11"/>
  <c r="I7" i="11"/>
  <c r="I5" i="11"/>
  <c r="F36" i="11"/>
  <c r="I19" i="11"/>
  <c r="I54" i="11"/>
  <c r="I38" i="11"/>
  <c r="F37" i="11"/>
  <c r="I35" i="11"/>
  <c r="F27" i="11"/>
  <c r="F26" i="11"/>
  <c r="F38" i="11"/>
  <c r="D2" i="11"/>
  <c r="I51" i="11"/>
  <c r="I45" i="11"/>
  <c r="F31" i="11"/>
  <c r="F30" i="11"/>
  <c r="I14" i="11"/>
  <c r="I13" i="11"/>
  <c r="I52" i="11"/>
  <c r="I46" i="11"/>
  <c r="F45" i="11"/>
  <c r="I39" i="11"/>
  <c r="I36" i="11"/>
  <c r="F48" i="11"/>
  <c r="I23" i="11"/>
  <c r="F13" i="11"/>
  <c r="F8" i="11"/>
  <c r="I27" i="11"/>
  <c r="F47" i="11"/>
  <c r="F34" i="11"/>
  <c r="F6" i="11"/>
  <c r="I53" i="11"/>
  <c r="F42" i="11"/>
  <c r="F14" i="11"/>
  <c r="F9" i="11"/>
  <c r="I22" i="11"/>
  <c r="I17" i="11"/>
  <c r="F4" i="11"/>
  <c r="F46" i="11"/>
  <c r="I26" i="11"/>
  <c r="F7" i="11"/>
  <c r="I48" i="11"/>
  <c r="I20" i="11"/>
  <c r="F10" i="11"/>
  <c r="I18" i="11"/>
  <c r="F5" i="11"/>
  <c r="I47" i="11"/>
  <c r="I34" i="11"/>
  <c r="I21" i="11"/>
  <c r="G48" i="11"/>
  <c r="N48" i="11" s="1"/>
  <c r="G46" i="11"/>
  <c r="R46" i="11" s="1"/>
  <c r="G38" i="11"/>
  <c r="G14" i="11"/>
  <c r="G2" i="11"/>
  <c r="N2" i="11" s="1"/>
  <c r="G47" i="11"/>
  <c r="N47" i="11" s="1"/>
  <c r="G45" i="11"/>
  <c r="R45" i="11" s="1"/>
  <c r="G34" i="11"/>
  <c r="G13" i="11"/>
  <c r="G37" i="11"/>
  <c r="G20" i="11"/>
  <c r="G10" i="11"/>
  <c r="N10" i="11" s="1"/>
  <c r="G35" i="11"/>
  <c r="G31" i="11"/>
  <c r="G30" i="11"/>
  <c r="R30" i="11" s="1"/>
  <c r="G51" i="11"/>
  <c r="N51" i="11" s="1"/>
  <c r="G42" i="11"/>
  <c r="G23" i="11"/>
  <c r="G6" i="11"/>
  <c r="N6" i="11" s="1"/>
  <c r="G27" i="11"/>
  <c r="G21" i="11"/>
  <c r="G9" i="11"/>
  <c r="N9" i="11" s="1"/>
  <c r="F2" i="11"/>
  <c r="G39" i="11"/>
  <c r="G36" i="11"/>
  <c r="G19" i="11"/>
  <c r="G4" i="11"/>
  <c r="G53" i="11"/>
  <c r="R53" i="11" s="1"/>
  <c r="G7" i="11"/>
  <c r="R7" i="11" s="1"/>
  <c r="G22" i="11"/>
  <c r="L32" i="12" s="1"/>
  <c r="G17" i="11"/>
  <c r="G26" i="11"/>
  <c r="G5" i="11"/>
  <c r="N5" i="11" s="1"/>
  <c r="G52" i="11"/>
  <c r="G8" i="11"/>
  <c r="G18" i="11"/>
  <c r="G54" i="11"/>
  <c r="N54" i="11" s="1"/>
  <c r="H24" i="1"/>
  <c r="N18" i="11" l="1"/>
  <c r="L20" i="12"/>
  <c r="L24" i="12"/>
  <c r="R14" i="11"/>
  <c r="L53" i="12"/>
  <c r="N17" i="11"/>
  <c r="L15" i="12"/>
  <c r="N20" i="11"/>
  <c r="L28" i="12"/>
  <c r="L60" i="12"/>
  <c r="O11" i="11"/>
  <c r="S11" i="11"/>
  <c r="R4" i="11"/>
  <c r="G11" i="11"/>
  <c r="N11" i="11" s="1"/>
  <c r="L61" i="12"/>
  <c r="N19" i="11"/>
  <c r="L26" i="12"/>
  <c r="R23" i="11"/>
  <c r="L34" i="12"/>
  <c r="N31" i="11"/>
  <c r="L37" i="12"/>
  <c r="I11" i="11"/>
  <c r="L23" i="12"/>
  <c r="L18" i="12"/>
  <c r="L40" i="12"/>
  <c r="L10" i="12"/>
  <c r="J11" i="11"/>
  <c r="L13" i="12"/>
  <c r="F91" i="12"/>
  <c r="N21" i="11"/>
  <c r="L30" i="12"/>
  <c r="R13" i="11"/>
  <c r="L11" i="12"/>
  <c r="L43" i="12"/>
  <c r="F11" i="11"/>
  <c r="D91" i="12"/>
  <c r="K8" i="11"/>
  <c r="K4" i="11"/>
  <c r="N4" i="11"/>
  <c r="K22" i="11"/>
  <c r="N23" i="11"/>
  <c r="K27" i="11"/>
  <c r="K52" i="11"/>
  <c r="K31" i="11"/>
  <c r="K5" i="11"/>
  <c r="R5" i="11"/>
  <c r="R8" i="11"/>
  <c r="K13" i="11"/>
  <c r="K21" i="11"/>
  <c r="K51" i="11"/>
  <c r="K18" i="11"/>
  <c r="K53" i="11"/>
  <c r="K26" i="11"/>
  <c r="K45" i="11"/>
  <c r="K48" i="11"/>
  <c r="N53" i="11"/>
  <c r="K46" i="11"/>
  <c r="N46" i="11"/>
  <c r="K17" i="11"/>
  <c r="R18" i="11"/>
  <c r="R19" i="11"/>
  <c r="R6" i="11"/>
  <c r="K23" i="11"/>
  <c r="K10" i="11"/>
  <c r="K47" i="11"/>
  <c r="N26" i="11"/>
  <c r="K2" i="11"/>
  <c r="R2" i="11" s="1"/>
  <c r="N14" i="11"/>
  <c r="R26" i="11"/>
  <c r="R47" i="11"/>
  <c r="N52" i="11"/>
  <c r="K6" i="11"/>
  <c r="K19" i="11"/>
  <c r="R10" i="11"/>
  <c r="N45" i="11"/>
  <c r="K20" i="11"/>
  <c r="R54" i="11"/>
  <c r="R20" i="11"/>
  <c r="N7" i="11"/>
  <c r="R9" i="11"/>
  <c r="R51" i="11"/>
  <c r="N22" i="11"/>
  <c r="R21" i="11"/>
  <c r="R27" i="11"/>
  <c r="K54" i="11"/>
  <c r="N13" i="11"/>
  <c r="N30" i="11"/>
  <c r="K9" i="11"/>
  <c r="R22" i="11"/>
  <c r="K7" i="11"/>
  <c r="K30" i="11"/>
  <c r="R31" i="11"/>
  <c r="R52" i="11"/>
  <c r="N8" i="11"/>
  <c r="N27" i="11"/>
  <c r="R17" i="11"/>
  <c r="R48" i="11"/>
  <c r="K14" i="11"/>
  <c r="P43" i="1"/>
  <c r="L43" i="1"/>
  <c r="H43" i="1"/>
  <c r="E43" i="1"/>
  <c r="L32" i="1"/>
  <c r="H32" i="1"/>
  <c r="E32" i="1"/>
  <c r="L28" i="1"/>
  <c r="H28" i="1"/>
  <c r="E28" i="1"/>
  <c r="P24" i="1"/>
  <c r="L24" i="1"/>
  <c r="E24" i="1"/>
  <c r="P15" i="1"/>
  <c r="L15" i="1"/>
  <c r="H15" i="1"/>
  <c r="E15" i="1"/>
  <c r="P11" i="1"/>
  <c r="L11" i="1"/>
  <c r="H11" i="1"/>
  <c r="E11" i="1"/>
  <c r="P49" i="1"/>
  <c r="L49" i="1"/>
  <c r="H49" i="1"/>
  <c r="E49" i="1"/>
  <c r="P55" i="1"/>
  <c r="L55" i="1"/>
  <c r="H55" i="1"/>
  <c r="E55" i="1"/>
  <c r="C55" i="1"/>
  <c r="C49" i="1"/>
  <c r="C43" i="1"/>
  <c r="C32" i="1"/>
  <c r="C28" i="1"/>
  <c r="C24" i="1"/>
  <c r="C15" i="1"/>
  <c r="K11" i="11" l="1"/>
  <c r="R11" i="11" s="1"/>
  <c r="D36" i="9"/>
  <c r="D37" i="9"/>
  <c r="D39" i="9"/>
  <c r="D46" i="9"/>
  <c r="D52" i="8"/>
  <c r="D47" i="8"/>
  <c r="D51" i="6"/>
  <c r="D46" i="6"/>
  <c r="D54" i="5"/>
  <c r="D48" i="5"/>
  <c r="D52" i="3"/>
  <c r="D46" i="3"/>
  <c r="D34" i="9"/>
  <c r="D36" i="8"/>
  <c r="D36" i="7"/>
  <c r="D38" i="3"/>
  <c r="D30" i="7"/>
  <c r="D30" i="6"/>
  <c r="D31" i="5"/>
  <c r="D30" i="3"/>
  <c r="D31" i="7"/>
  <c r="D27" i="9"/>
  <c r="D26" i="8"/>
  <c r="D27" i="6"/>
  <c r="D27" i="5"/>
  <c r="D27" i="4"/>
  <c r="D19" i="10"/>
  <c r="D19" i="9"/>
  <c r="D22" i="8"/>
  <c r="D19" i="7"/>
  <c r="D22" i="6"/>
  <c r="D18" i="5"/>
  <c r="D17" i="4"/>
  <c r="D17" i="3"/>
  <c r="D14" i="4"/>
  <c r="H2" i="10"/>
  <c r="D14" i="10"/>
  <c r="D13" i="9"/>
  <c r="P2" i="8"/>
  <c r="D5" i="8"/>
  <c r="D5" i="7"/>
  <c r="D14" i="6"/>
  <c r="D6" i="5"/>
  <c r="D6" i="4"/>
  <c r="E2" i="4"/>
  <c r="H2" i="7"/>
  <c r="C2" i="7"/>
  <c r="H2" i="2"/>
  <c r="C2" i="2"/>
  <c r="P2" i="1"/>
  <c r="Q2" i="1" s="1"/>
  <c r="E2" i="1"/>
  <c r="L2" i="1"/>
  <c r="C11" i="1"/>
  <c r="D53" i="1" s="1"/>
  <c r="F32" i="1"/>
  <c r="F28" i="1"/>
  <c r="D32" i="7" l="1"/>
  <c r="E87" i="12"/>
  <c r="H2" i="12"/>
  <c r="I88" i="12"/>
  <c r="I6" i="12"/>
  <c r="D2" i="7"/>
  <c r="B87" i="12"/>
  <c r="F87" i="12" s="1"/>
  <c r="H4" i="12"/>
  <c r="J2" i="10"/>
  <c r="E90" i="12"/>
  <c r="K2" i="12"/>
  <c r="B82" i="12"/>
  <c r="D40" i="2"/>
  <c r="C4" i="12"/>
  <c r="D41" i="2"/>
  <c r="G2" i="4"/>
  <c r="C84" i="12"/>
  <c r="E3" i="12"/>
  <c r="G41" i="4"/>
  <c r="J2" i="2"/>
  <c r="E82" i="12"/>
  <c r="C2" i="12"/>
  <c r="N28" i="1"/>
  <c r="E2" i="7"/>
  <c r="C2" i="6"/>
  <c r="D4" i="6"/>
  <c r="D13" i="6"/>
  <c r="D8" i="3"/>
  <c r="D31" i="6"/>
  <c r="D32" i="6" s="1"/>
  <c r="C2" i="3"/>
  <c r="D10" i="6"/>
  <c r="D35" i="3"/>
  <c r="D36" i="3"/>
  <c r="D8" i="6"/>
  <c r="D53" i="5"/>
  <c r="D30" i="1"/>
  <c r="D48" i="1"/>
  <c r="D9" i="8"/>
  <c r="D53" i="8"/>
  <c r="D10" i="8"/>
  <c r="C2" i="8"/>
  <c r="D4" i="8"/>
  <c r="E2" i="10"/>
  <c r="D39" i="10"/>
  <c r="D38" i="10"/>
  <c r="D17" i="10"/>
  <c r="D23" i="10"/>
  <c r="D21" i="10"/>
  <c r="D20" i="10"/>
  <c r="D18" i="10"/>
  <c r="D52" i="9"/>
  <c r="D5" i="9"/>
  <c r="D47" i="9"/>
  <c r="D51" i="9"/>
  <c r="D14" i="9"/>
  <c r="D21" i="9"/>
  <c r="D54" i="9"/>
  <c r="D45" i="9"/>
  <c r="D48" i="9"/>
  <c r="D31" i="9"/>
  <c r="D26" i="9"/>
  <c r="D28" i="9" s="1"/>
  <c r="D18" i="9"/>
  <c r="D17" i="9"/>
  <c r="D22" i="9"/>
  <c r="C2" i="9"/>
  <c r="D9" i="9"/>
  <c r="D8" i="9"/>
  <c r="D38" i="8"/>
  <c r="D34" i="8"/>
  <c r="D27" i="8"/>
  <c r="D28" i="8" s="1"/>
  <c r="D45" i="8"/>
  <c r="D46" i="8"/>
  <c r="D37" i="8"/>
  <c r="D35" i="8"/>
  <c r="D42" i="8"/>
  <c r="D17" i="8"/>
  <c r="D21" i="8"/>
  <c r="D20" i="8"/>
  <c r="D19" i="8"/>
  <c r="D6" i="8"/>
  <c r="D38" i="7"/>
  <c r="D35" i="7"/>
  <c r="D34" i="7"/>
  <c r="D43" i="7" s="1"/>
  <c r="D13" i="7"/>
  <c r="D39" i="7"/>
  <c r="D42" i="7"/>
  <c r="D17" i="7"/>
  <c r="D23" i="7"/>
  <c r="D14" i="7"/>
  <c r="D4" i="7"/>
  <c r="D10" i="7"/>
  <c r="D52" i="6"/>
  <c r="D55" i="6" s="1"/>
  <c r="D54" i="6"/>
  <c r="D53" i="6"/>
  <c r="D20" i="6"/>
  <c r="D37" i="6"/>
  <c r="D36" i="6"/>
  <c r="D21" i="6"/>
  <c r="D7" i="6"/>
  <c r="D5" i="6"/>
  <c r="D30" i="5"/>
  <c r="D32" i="5" s="1"/>
  <c r="D52" i="5"/>
  <c r="D42" i="5"/>
  <c r="D39" i="5"/>
  <c r="D47" i="5"/>
  <c r="D46" i="5"/>
  <c r="D37" i="5"/>
  <c r="D51" i="5"/>
  <c r="D55" i="5" s="1"/>
  <c r="D38" i="5"/>
  <c r="D35" i="5"/>
  <c r="D54" i="4"/>
  <c r="D51" i="4"/>
  <c r="D55" i="4" s="1"/>
  <c r="D52" i="4"/>
  <c r="D53" i="4"/>
  <c r="D45" i="4"/>
  <c r="D48" i="4"/>
  <c r="D46" i="4"/>
  <c r="D47" i="4"/>
  <c r="D19" i="4"/>
  <c r="D35" i="4"/>
  <c r="D42" i="4"/>
  <c r="D36" i="4"/>
  <c r="D34" i="4"/>
  <c r="D37" i="4"/>
  <c r="D38" i="4"/>
  <c r="D39" i="4"/>
  <c r="D30" i="4"/>
  <c r="D32" i="4" s="1"/>
  <c r="D31" i="4"/>
  <c r="D21" i="4"/>
  <c r="D20" i="4"/>
  <c r="D5" i="4"/>
  <c r="D34" i="3"/>
  <c r="D21" i="3"/>
  <c r="D22" i="3"/>
  <c r="D20" i="3"/>
  <c r="D23" i="3"/>
  <c r="D4" i="3"/>
  <c r="D13" i="3"/>
  <c r="D14" i="3"/>
  <c r="C2" i="4"/>
  <c r="D10" i="4"/>
  <c r="D23" i="4"/>
  <c r="D4" i="4"/>
  <c r="D9" i="4"/>
  <c r="D22" i="4"/>
  <c r="D31" i="3"/>
  <c r="D32" i="3" s="1"/>
  <c r="D10" i="3"/>
  <c r="D18" i="3"/>
  <c r="D24" i="3" s="1"/>
  <c r="D42" i="3"/>
  <c r="D54" i="3"/>
  <c r="D51" i="3"/>
  <c r="D55" i="3" s="1"/>
  <c r="D9" i="3"/>
  <c r="D53" i="3"/>
  <c r="H2" i="3"/>
  <c r="D6" i="3"/>
  <c r="D37" i="3"/>
  <c r="D22" i="1"/>
  <c r="N15" i="1"/>
  <c r="D18" i="1"/>
  <c r="K24" i="1"/>
  <c r="R24" i="1" s="1"/>
  <c r="D35" i="1"/>
  <c r="D9" i="1"/>
  <c r="K49" i="1"/>
  <c r="R49" i="1" s="1"/>
  <c r="D39" i="1"/>
  <c r="C2" i="1"/>
  <c r="D2" i="1" s="1"/>
  <c r="D5" i="1"/>
  <c r="D42" i="1"/>
  <c r="N24" i="1"/>
  <c r="N11" i="1"/>
  <c r="K55" i="1"/>
  <c r="R55" i="1" s="1"/>
  <c r="F2" i="1"/>
  <c r="C2" i="10"/>
  <c r="D8" i="10"/>
  <c r="D30" i="10"/>
  <c r="D32" i="10" s="1"/>
  <c r="D37" i="10"/>
  <c r="D51" i="10"/>
  <c r="L2" i="10"/>
  <c r="D7" i="10"/>
  <c r="D22" i="10"/>
  <c r="D31" i="10"/>
  <c r="D36" i="10"/>
  <c r="D54" i="10"/>
  <c r="D9" i="10"/>
  <c r="D6" i="10"/>
  <c r="D53" i="10"/>
  <c r="D5" i="10"/>
  <c r="D42" i="10"/>
  <c r="D34" i="10"/>
  <c r="D52" i="10"/>
  <c r="D10" i="10"/>
  <c r="D46" i="10"/>
  <c r="D35" i="10"/>
  <c r="D13" i="10"/>
  <c r="D45" i="10"/>
  <c r="D49" i="10" s="1"/>
  <c r="D47" i="10"/>
  <c r="D4" i="10"/>
  <c r="D48" i="10"/>
  <c r="E2" i="9"/>
  <c r="D7" i="9"/>
  <c r="H2" i="9"/>
  <c r="D6" i="9"/>
  <c r="D23" i="9"/>
  <c r="D38" i="9"/>
  <c r="D30" i="9"/>
  <c r="D32" i="9" s="1"/>
  <c r="D4" i="9"/>
  <c r="D20" i="9"/>
  <c r="D35" i="9"/>
  <c r="D43" i="9" s="1"/>
  <c r="D53" i="9"/>
  <c r="D10" i="9"/>
  <c r="D42" i="9"/>
  <c r="D8" i="8"/>
  <c r="D13" i="8"/>
  <c r="D18" i="8"/>
  <c r="D48" i="8"/>
  <c r="D7" i="8"/>
  <c r="D14" i="8"/>
  <c r="D30" i="8"/>
  <c r="D39" i="8"/>
  <c r="D23" i="8"/>
  <c r="D31" i="8"/>
  <c r="D51" i="8"/>
  <c r="D55" i="8" s="1"/>
  <c r="E2" i="8"/>
  <c r="D54" i="8"/>
  <c r="D21" i="7"/>
  <c r="D48" i="7"/>
  <c r="D53" i="7"/>
  <c r="D9" i="7"/>
  <c r="D20" i="7"/>
  <c r="D6" i="7"/>
  <c r="D18" i="7"/>
  <c r="D27" i="7"/>
  <c r="D37" i="7"/>
  <c r="D51" i="7"/>
  <c r="D55" i="7" s="1"/>
  <c r="D52" i="7"/>
  <c r="D22" i="7"/>
  <c r="D45" i="7"/>
  <c r="I2" i="7"/>
  <c r="H7" i="12" s="1"/>
  <c r="D8" i="7"/>
  <c r="D47" i="7"/>
  <c r="D7" i="7"/>
  <c r="D26" i="7"/>
  <c r="D28" i="7" s="1"/>
  <c r="D46" i="7"/>
  <c r="D54" i="7"/>
  <c r="D35" i="6"/>
  <c r="D18" i="6"/>
  <c r="D34" i="6"/>
  <c r="D9" i="6"/>
  <c r="D45" i="6"/>
  <c r="D19" i="6"/>
  <c r="D23" i="6"/>
  <c r="D26" i="6"/>
  <c r="D28" i="6" s="1"/>
  <c r="D39" i="6"/>
  <c r="D47" i="6"/>
  <c r="D42" i="6"/>
  <c r="D17" i="6"/>
  <c r="D24" i="6" s="1"/>
  <c r="D48" i="6"/>
  <c r="E2" i="6"/>
  <c r="D6" i="6"/>
  <c r="D38" i="6"/>
  <c r="D9" i="5"/>
  <c r="D36" i="5"/>
  <c r="D10" i="5"/>
  <c r="D13" i="5"/>
  <c r="D23" i="5"/>
  <c r="D8" i="5"/>
  <c r="D14" i="5"/>
  <c r="D22" i="5"/>
  <c r="C2" i="5"/>
  <c r="I34" i="5" s="1"/>
  <c r="D7" i="5"/>
  <c r="D21" i="5"/>
  <c r="D20" i="5"/>
  <c r="D34" i="5"/>
  <c r="D5" i="5"/>
  <c r="D19" i="5"/>
  <c r="D26" i="5"/>
  <c r="D28" i="5" s="1"/>
  <c r="D45" i="5"/>
  <c r="D49" i="5" s="1"/>
  <c r="D4" i="5"/>
  <c r="D11" i="5" s="1"/>
  <c r="D17" i="5"/>
  <c r="D24" i="5" s="1"/>
  <c r="E2" i="5"/>
  <c r="D8" i="4"/>
  <c r="D13" i="4"/>
  <c r="D15" i="4" s="1"/>
  <c r="D18" i="4"/>
  <c r="D24" i="4" s="1"/>
  <c r="D7" i="4"/>
  <c r="D26" i="4"/>
  <c r="D28" i="4" s="1"/>
  <c r="E2" i="3"/>
  <c r="D7" i="3"/>
  <c r="D19" i="3"/>
  <c r="D45" i="3"/>
  <c r="L2" i="3"/>
  <c r="D5" i="3"/>
  <c r="D26" i="3"/>
  <c r="D28" i="3" s="1"/>
  <c r="D39" i="3"/>
  <c r="D47" i="3"/>
  <c r="D48" i="3"/>
  <c r="P2" i="3"/>
  <c r="D27" i="3"/>
  <c r="D45" i="2"/>
  <c r="D36" i="2"/>
  <c r="D23" i="2"/>
  <c r="D13" i="2"/>
  <c r="D39" i="2"/>
  <c r="D9" i="2"/>
  <c r="D10" i="2"/>
  <c r="D46" i="2"/>
  <c r="D26" i="2"/>
  <c r="D54" i="2"/>
  <c r="D42" i="2"/>
  <c r="D35" i="2"/>
  <c r="D22" i="2"/>
  <c r="D5" i="2"/>
  <c r="D53" i="2"/>
  <c r="D34" i="2"/>
  <c r="D21" i="2"/>
  <c r="D6" i="2"/>
  <c r="D52" i="2"/>
  <c r="D20" i="2"/>
  <c r="D7" i="2"/>
  <c r="D30" i="2"/>
  <c r="D2" i="2"/>
  <c r="D47" i="2"/>
  <c r="D17" i="2"/>
  <c r="D4" i="2"/>
  <c r="D11" i="2" s="1"/>
  <c r="D14" i="2"/>
  <c r="D51" i="2"/>
  <c r="D31" i="2"/>
  <c r="D19" i="2"/>
  <c r="D8" i="2"/>
  <c r="D48" i="2"/>
  <c r="D18" i="2"/>
  <c r="D38" i="2"/>
  <c r="D27" i="2"/>
  <c r="D37" i="2"/>
  <c r="E2" i="2"/>
  <c r="G20" i="2" s="1"/>
  <c r="C28" i="12" s="1"/>
  <c r="L2" i="2"/>
  <c r="P2" i="2"/>
  <c r="M2" i="1"/>
  <c r="G2" i="1"/>
  <c r="H2" i="1"/>
  <c r="S7" i="1" s="1"/>
  <c r="K15" i="1"/>
  <c r="R15" i="1" s="1"/>
  <c r="K28" i="1"/>
  <c r="R28" i="1" s="1"/>
  <c r="N49" i="1"/>
  <c r="N32" i="1"/>
  <c r="N43" i="1"/>
  <c r="K32" i="1"/>
  <c r="R32" i="1" s="1"/>
  <c r="K43" i="1"/>
  <c r="R43" i="1" s="1"/>
  <c r="N55" i="1"/>
  <c r="D26" i="10"/>
  <c r="D28" i="10" s="1"/>
  <c r="D27" i="10"/>
  <c r="P2" i="10"/>
  <c r="L2" i="9"/>
  <c r="P2" i="9"/>
  <c r="H2" i="8"/>
  <c r="L2" i="8"/>
  <c r="L2" i="7"/>
  <c r="P2" i="7"/>
  <c r="H2" i="6"/>
  <c r="L2" i="6"/>
  <c r="P2" i="6"/>
  <c r="H2" i="5"/>
  <c r="L2" i="5"/>
  <c r="P2" i="5"/>
  <c r="L2" i="4"/>
  <c r="H2" i="4"/>
  <c r="P2" i="4"/>
  <c r="I2" i="2"/>
  <c r="C7" i="12" s="1"/>
  <c r="J2" i="7"/>
  <c r="Q2" i="8"/>
  <c r="F2" i="10"/>
  <c r="K11" i="1"/>
  <c r="R11" i="1" s="1"/>
  <c r="D8" i="1"/>
  <c r="D13" i="1"/>
  <c r="D19" i="1"/>
  <c r="D23" i="1"/>
  <c r="D31" i="1"/>
  <c r="D36" i="1"/>
  <c r="D45" i="1"/>
  <c r="D51" i="1"/>
  <c r="D4" i="1"/>
  <c r="D14" i="1"/>
  <c r="D20" i="1"/>
  <c r="D26" i="1"/>
  <c r="D37" i="1"/>
  <c r="D46" i="1"/>
  <c r="D52" i="1"/>
  <c r="D54" i="1"/>
  <c r="D7" i="1"/>
  <c r="D10" i="1"/>
  <c r="D6" i="1"/>
  <c r="D17" i="1"/>
  <c r="D21" i="1"/>
  <c r="D27" i="1"/>
  <c r="D34" i="1"/>
  <c r="D38" i="1"/>
  <c r="D47" i="1"/>
  <c r="S54" i="2"/>
  <c r="O54" i="2"/>
  <c r="J54" i="2"/>
  <c r="I54" i="2"/>
  <c r="F54" i="2"/>
  <c r="S53" i="2"/>
  <c r="O53" i="2"/>
  <c r="J53" i="2"/>
  <c r="I53" i="2"/>
  <c r="F53" i="2"/>
  <c r="S52" i="2"/>
  <c r="O52" i="2"/>
  <c r="J52" i="2"/>
  <c r="I52" i="2"/>
  <c r="F52" i="2"/>
  <c r="S51" i="2"/>
  <c r="O51" i="2"/>
  <c r="M51" i="2"/>
  <c r="J51" i="2"/>
  <c r="I51" i="2"/>
  <c r="F51" i="2"/>
  <c r="S48" i="2"/>
  <c r="O48" i="2"/>
  <c r="M48" i="2"/>
  <c r="J48" i="2"/>
  <c r="I48" i="2"/>
  <c r="F48" i="2"/>
  <c r="S47" i="2"/>
  <c r="O47" i="2"/>
  <c r="J47" i="2"/>
  <c r="I47" i="2"/>
  <c r="F47" i="2"/>
  <c r="S46" i="2"/>
  <c r="O46" i="2"/>
  <c r="J46" i="2"/>
  <c r="I46" i="2"/>
  <c r="F46" i="2"/>
  <c r="S45" i="2"/>
  <c r="O45" i="2"/>
  <c r="J45" i="2"/>
  <c r="I45" i="2"/>
  <c r="F45" i="2"/>
  <c r="S42" i="2"/>
  <c r="O42" i="2"/>
  <c r="J42" i="2"/>
  <c r="I42" i="2"/>
  <c r="F42" i="2"/>
  <c r="S40" i="2"/>
  <c r="O40" i="2"/>
  <c r="J40" i="2"/>
  <c r="I40" i="2"/>
  <c r="F40" i="2"/>
  <c r="S39" i="2"/>
  <c r="O39" i="2"/>
  <c r="J39" i="2"/>
  <c r="I39" i="2"/>
  <c r="F39" i="2"/>
  <c r="S38" i="2"/>
  <c r="O38" i="2"/>
  <c r="J38" i="2"/>
  <c r="I38" i="2"/>
  <c r="F38" i="2"/>
  <c r="S37" i="2"/>
  <c r="O37" i="2"/>
  <c r="M37" i="2"/>
  <c r="J37" i="2"/>
  <c r="I37" i="2"/>
  <c r="F37" i="2"/>
  <c r="S36" i="2"/>
  <c r="O36" i="2"/>
  <c r="J36" i="2"/>
  <c r="I36" i="2"/>
  <c r="F36" i="2"/>
  <c r="S35" i="2"/>
  <c r="O35" i="2"/>
  <c r="J35" i="2"/>
  <c r="I35" i="2"/>
  <c r="F35" i="2"/>
  <c r="S34" i="2"/>
  <c r="O34" i="2"/>
  <c r="J34" i="2"/>
  <c r="I34" i="2"/>
  <c r="F34" i="2"/>
  <c r="S31" i="2"/>
  <c r="O31" i="2"/>
  <c r="J31" i="2"/>
  <c r="C36" i="12" s="1"/>
  <c r="I31" i="2"/>
  <c r="F31" i="2"/>
  <c r="S30" i="2"/>
  <c r="O30" i="2"/>
  <c r="M30" i="2"/>
  <c r="J30" i="2"/>
  <c r="I30" i="2"/>
  <c r="F30" i="2"/>
  <c r="S27" i="2"/>
  <c r="O27" i="2"/>
  <c r="J27" i="2"/>
  <c r="I27" i="2"/>
  <c r="F27" i="2"/>
  <c r="S26" i="2"/>
  <c r="O26" i="2"/>
  <c r="J26" i="2"/>
  <c r="I26" i="2"/>
  <c r="F26" i="2"/>
  <c r="S23" i="2"/>
  <c r="O23" i="2"/>
  <c r="J23" i="2"/>
  <c r="C33" i="12" s="1"/>
  <c r="I23" i="2"/>
  <c r="F23" i="2"/>
  <c r="S22" i="2"/>
  <c r="O22" i="2"/>
  <c r="J22" i="2"/>
  <c r="C31" i="12" s="1"/>
  <c r="I22" i="2"/>
  <c r="F22" i="2"/>
  <c r="S21" i="2"/>
  <c r="O21" i="2"/>
  <c r="J21" i="2"/>
  <c r="C29" i="12" s="1"/>
  <c r="I21" i="2"/>
  <c r="F21" i="2"/>
  <c r="S20" i="2"/>
  <c r="O20" i="2"/>
  <c r="M20" i="2"/>
  <c r="J20" i="2"/>
  <c r="C27" i="12" s="1"/>
  <c r="I20" i="2"/>
  <c r="F20" i="2"/>
  <c r="S19" i="2"/>
  <c r="O19" i="2"/>
  <c r="J19" i="2"/>
  <c r="C25" i="12" s="1"/>
  <c r="I19" i="2"/>
  <c r="F19" i="2"/>
  <c r="S18" i="2"/>
  <c r="O18" i="2"/>
  <c r="J18" i="2"/>
  <c r="I18" i="2"/>
  <c r="F18" i="2"/>
  <c r="S17" i="2"/>
  <c r="O17" i="2"/>
  <c r="J17" i="2"/>
  <c r="C13" i="12" s="1"/>
  <c r="I17" i="2"/>
  <c r="F17" i="2"/>
  <c r="S14" i="2"/>
  <c r="Q14" i="2"/>
  <c r="C52" i="12" s="1"/>
  <c r="O14" i="2"/>
  <c r="J14" i="2"/>
  <c r="C50" i="12" s="1"/>
  <c r="I14" i="2"/>
  <c r="F14" i="2"/>
  <c r="S13" i="2"/>
  <c r="O13" i="2"/>
  <c r="J13" i="2"/>
  <c r="I13" i="2"/>
  <c r="F13" i="2"/>
  <c r="S10" i="2"/>
  <c r="O10" i="2"/>
  <c r="J10" i="2"/>
  <c r="I10" i="2"/>
  <c r="F10" i="2"/>
  <c r="S9" i="2"/>
  <c r="O9" i="2"/>
  <c r="J9" i="2"/>
  <c r="I9" i="2"/>
  <c r="F9" i="2"/>
  <c r="S8" i="2"/>
  <c r="O8" i="2"/>
  <c r="M8" i="2"/>
  <c r="J8" i="2"/>
  <c r="I8" i="2"/>
  <c r="F8" i="2"/>
  <c r="S7" i="2"/>
  <c r="O7" i="2"/>
  <c r="J7" i="2"/>
  <c r="I7" i="2"/>
  <c r="F7" i="2"/>
  <c r="S6" i="2"/>
  <c r="O6" i="2"/>
  <c r="J6" i="2"/>
  <c r="I6" i="2"/>
  <c r="F6" i="2"/>
  <c r="S5" i="2"/>
  <c r="O5" i="2"/>
  <c r="J5" i="2"/>
  <c r="I5" i="2"/>
  <c r="G5" i="2"/>
  <c r="F5" i="2"/>
  <c r="S4" i="2"/>
  <c r="O4" i="2"/>
  <c r="J4" i="2"/>
  <c r="J11" i="2" s="1"/>
  <c r="I4" i="2"/>
  <c r="F4" i="2"/>
  <c r="F11" i="2" s="1"/>
  <c r="S54" i="10"/>
  <c r="O54" i="10"/>
  <c r="J54" i="10"/>
  <c r="G54" i="10"/>
  <c r="S53" i="10"/>
  <c r="O53" i="10"/>
  <c r="J53" i="10"/>
  <c r="G53" i="10"/>
  <c r="S52" i="10"/>
  <c r="O52" i="10"/>
  <c r="J52" i="10"/>
  <c r="K60" i="12" s="1"/>
  <c r="G52" i="10"/>
  <c r="K61" i="12" s="1"/>
  <c r="S51" i="10"/>
  <c r="O51" i="10"/>
  <c r="M51" i="10"/>
  <c r="J51" i="10"/>
  <c r="G51" i="10"/>
  <c r="S48" i="10"/>
  <c r="O48" i="10"/>
  <c r="J48" i="10"/>
  <c r="G48" i="10"/>
  <c r="S47" i="10"/>
  <c r="O47" i="10"/>
  <c r="J47" i="10"/>
  <c r="G47" i="10"/>
  <c r="S46" i="10"/>
  <c r="O46" i="10"/>
  <c r="J46" i="10"/>
  <c r="G46" i="10"/>
  <c r="S45" i="10"/>
  <c r="O45" i="10"/>
  <c r="J45" i="10"/>
  <c r="G45" i="10"/>
  <c r="S42" i="10"/>
  <c r="O42" i="10"/>
  <c r="J42" i="10"/>
  <c r="G42" i="10"/>
  <c r="S39" i="10"/>
  <c r="O39" i="10"/>
  <c r="M39" i="10"/>
  <c r="J39" i="10"/>
  <c r="S38" i="10"/>
  <c r="O38" i="10"/>
  <c r="J38" i="10"/>
  <c r="S37" i="10"/>
  <c r="O37" i="10"/>
  <c r="J37" i="10"/>
  <c r="S36" i="10"/>
  <c r="O36" i="10"/>
  <c r="J36" i="10"/>
  <c r="S35" i="10"/>
  <c r="O35" i="10"/>
  <c r="J35" i="10"/>
  <c r="S34" i="10"/>
  <c r="O34" i="10"/>
  <c r="J34" i="10"/>
  <c r="S31" i="10"/>
  <c r="O31" i="10"/>
  <c r="J31" i="10"/>
  <c r="K36" i="12" s="1"/>
  <c r="S30" i="10"/>
  <c r="O30" i="10"/>
  <c r="J30" i="10"/>
  <c r="S27" i="10"/>
  <c r="O27" i="10"/>
  <c r="M27" i="10"/>
  <c r="J27" i="10"/>
  <c r="S26" i="10"/>
  <c r="O26" i="10"/>
  <c r="J26" i="10"/>
  <c r="S23" i="10"/>
  <c r="O23" i="10"/>
  <c r="J23" i="10"/>
  <c r="K33" i="12" s="1"/>
  <c r="S22" i="10"/>
  <c r="O22" i="10"/>
  <c r="J22" i="10"/>
  <c r="K31" i="12" s="1"/>
  <c r="S21" i="10"/>
  <c r="O21" i="10"/>
  <c r="J21" i="10"/>
  <c r="K29" i="12" s="1"/>
  <c r="S20" i="10"/>
  <c r="O20" i="10"/>
  <c r="J20" i="10"/>
  <c r="K27" i="12" s="1"/>
  <c r="S19" i="10"/>
  <c r="O19" i="10"/>
  <c r="J19" i="10"/>
  <c r="K25" i="12" s="1"/>
  <c r="S18" i="10"/>
  <c r="O18" i="10"/>
  <c r="J18" i="10"/>
  <c r="S17" i="10"/>
  <c r="O17" i="10"/>
  <c r="M17" i="10"/>
  <c r="J17" i="10"/>
  <c r="K13" i="12" s="1"/>
  <c r="G17" i="10"/>
  <c r="K15" i="12" s="1"/>
  <c r="S14" i="10"/>
  <c r="O14" i="10"/>
  <c r="J14" i="10"/>
  <c r="K50" i="12" s="1"/>
  <c r="G14" i="10"/>
  <c r="K53" i="12" s="1"/>
  <c r="S13" i="10"/>
  <c r="O13" i="10"/>
  <c r="J13" i="10"/>
  <c r="G13" i="10"/>
  <c r="S10" i="10"/>
  <c r="O10" i="10"/>
  <c r="J10" i="10"/>
  <c r="G10" i="10"/>
  <c r="S9" i="10"/>
  <c r="O9" i="10"/>
  <c r="J9" i="10"/>
  <c r="G9" i="10"/>
  <c r="S8" i="10"/>
  <c r="O8" i="10"/>
  <c r="J8" i="10"/>
  <c r="G8" i="10"/>
  <c r="S7" i="10"/>
  <c r="O7" i="10"/>
  <c r="J7" i="10"/>
  <c r="G7" i="10"/>
  <c r="S6" i="10"/>
  <c r="O6" i="10"/>
  <c r="J6" i="10"/>
  <c r="G6" i="10"/>
  <c r="S5" i="10"/>
  <c r="O5" i="10"/>
  <c r="M5" i="10"/>
  <c r="J5" i="10"/>
  <c r="G5" i="10"/>
  <c r="S4" i="10"/>
  <c r="S11" i="10" s="1"/>
  <c r="O4" i="10"/>
  <c r="J4" i="10"/>
  <c r="J11" i="10" s="1"/>
  <c r="K11" i="10" s="1"/>
  <c r="G4" i="10"/>
  <c r="G11" i="10" s="1"/>
  <c r="S53" i="9"/>
  <c r="S52" i="9"/>
  <c r="J52" i="9"/>
  <c r="S51" i="9"/>
  <c r="J51" i="9"/>
  <c r="S48" i="9"/>
  <c r="Q47" i="9"/>
  <c r="S46" i="9"/>
  <c r="J46" i="9"/>
  <c r="S45" i="9"/>
  <c r="J45" i="9"/>
  <c r="S40" i="9"/>
  <c r="Q40" i="9"/>
  <c r="J40" i="9"/>
  <c r="S39" i="9"/>
  <c r="Q39" i="9"/>
  <c r="J39" i="9"/>
  <c r="S38" i="9"/>
  <c r="S36" i="9"/>
  <c r="Q36" i="9"/>
  <c r="J36" i="9"/>
  <c r="S35" i="9"/>
  <c r="Q35" i="9"/>
  <c r="J35" i="9"/>
  <c r="S31" i="9"/>
  <c r="Q31" i="9"/>
  <c r="S30" i="9"/>
  <c r="J30" i="9"/>
  <c r="S27" i="9"/>
  <c r="J27" i="9"/>
  <c r="S26" i="9"/>
  <c r="Q23" i="9"/>
  <c r="S22" i="9"/>
  <c r="J22" i="9"/>
  <c r="J31" i="12" s="1"/>
  <c r="S21" i="9"/>
  <c r="J21" i="9"/>
  <c r="J29" i="12" s="1"/>
  <c r="S19" i="9"/>
  <c r="I19" i="9"/>
  <c r="S18" i="9"/>
  <c r="Q18" i="9"/>
  <c r="J18" i="9"/>
  <c r="S17" i="9"/>
  <c r="M17" i="9"/>
  <c r="J17" i="9"/>
  <c r="J13" i="12" s="1"/>
  <c r="S14" i="9"/>
  <c r="I13" i="9"/>
  <c r="S10" i="9"/>
  <c r="J10" i="9"/>
  <c r="S9" i="9"/>
  <c r="M9" i="9"/>
  <c r="J9" i="9"/>
  <c r="S7" i="9"/>
  <c r="Q7" i="9"/>
  <c r="I7" i="9"/>
  <c r="S6" i="9"/>
  <c r="Q6" i="9"/>
  <c r="J6" i="9"/>
  <c r="S5" i="9"/>
  <c r="J5" i="9"/>
  <c r="S4" i="9"/>
  <c r="Q4" i="9"/>
  <c r="Q54" i="8"/>
  <c r="Q53" i="8"/>
  <c r="Q52" i="8"/>
  <c r="I52" i="8"/>
  <c r="Q51" i="8"/>
  <c r="F51" i="8"/>
  <c r="Q48" i="8"/>
  <c r="Q47" i="8"/>
  <c r="F47" i="8"/>
  <c r="Q46" i="8"/>
  <c r="F46" i="8"/>
  <c r="Q45" i="8"/>
  <c r="Q42" i="8"/>
  <c r="Q40" i="8"/>
  <c r="Q39" i="8"/>
  <c r="Q38" i="8"/>
  <c r="I38" i="8"/>
  <c r="Q37" i="8"/>
  <c r="F37" i="8"/>
  <c r="Q36" i="8"/>
  <c r="Q35" i="8"/>
  <c r="Q34" i="8"/>
  <c r="I34" i="8"/>
  <c r="Q31" i="8"/>
  <c r="I31" i="8"/>
  <c r="Q30" i="8"/>
  <c r="I30" i="8"/>
  <c r="Q27" i="8"/>
  <c r="G27" i="8"/>
  <c r="Q26" i="8"/>
  <c r="F26" i="8"/>
  <c r="Q23" i="8"/>
  <c r="Q22" i="8"/>
  <c r="Q21" i="8"/>
  <c r="I21" i="8"/>
  <c r="Q20" i="8"/>
  <c r="F20" i="8"/>
  <c r="Q19" i="8"/>
  <c r="Q18" i="8"/>
  <c r="Q17" i="8"/>
  <c r="Q14" i="8"/>
  <c r="Q13" i="8"/>
  <c r="I13" i="8"/>
  <c r="Q10" i="8"/>
  <c r="I10" i="8"/>
  <c r="Q9" i="8"/>
  <c r="F9" i="8"/>
  <c r="Q8" i="8"/>
  <c r="Q7" i="8"/>
  <c r="Q6" i="8"/>
  <c r="I6" i="8"/>
  <c r="Q5" i="8"/>
  <c r="F5" i="8"/>
  <c r="Q4" i="8"/>
  <c r="S54" i="7"/>
  <c r="O54" i="7"/>
  <c r="J54" i="7"/>
  <c r="I54" i="7"/>
  <c r="G54" i="7"/>
  <c r="F54" i="7"/>
  <c r="S53" i="7"/>
  <c r="O53" i="7"/>
  <c r="J53" i="7"/>
  <c r="I53" i="7"/>
  <c r="G53" i="7"/>
  <c r="F53" i="7"/>
  <c r="S52" i="7"/>
  <c r="O52" i="7"/>
  <c r="J52" i="7"/>
  <c r="H60" i="12" s="1"/>
  <c r="I52" i="7"/>
  <c r="G52" i="7"/>
  <c r="H61" i="12" s="1"/>
  <c r="F52" i="7"/>
  <c r="S51" i="7"/>
  <c r="O51" i="7"/>
  <c r="J51" i="7"/>
  <c r="I51" i="7"/>
  <c r="G51" i="7"/>
  <c r="F51" i="7"/>
  <c r="S48" i="7"/>
  <c r="O48" i="7"/>
  <c r="J48" i="7"/>
  <c r="I48" i="7"/>
  <c r="G48" i="7"/>
  <c r="F48" i="7"/>
  <c r="S47" i="7"/>
  <c r="O47" i="7"/>
  <c r="M47" i="7"/>
  <c r="J47" i="7"/>
  <c r="I47" i="7"/>
  <c r="G47" i="7"/>
  <c r="F47" i="7"/>
  <c r="S46" i="7"/>
  <c r="O46" i="7"/>
  <c r="J46" i="7"/>
  <c r="I46" i="7"/>
  <c r="G46" i="7"/>
  <c r="F46" i="7"/>
  <c r="S45" i="7"/>
  <c r="O45" i="7"/>
  <c r="J45" i="7"/>
  <c r="I45" i="7"/>
  <c r="G45" i="7"/>
  <c r="F45" i="7"/>
  <c r="S42" i="7"/>
  <c r="O42" i="7"/>
  <c r="J42" i="7"/>
  <c r="I42" i="7"/>
  <c r="G42" i="7"/>
  <c r="F42" i="7"/>
  <c r="S40" i="7"/>
  <c r="O40" i="7"/>
  <c r="J40" i="7"/>
  <c r="I40" i="7"/>
  <c r="G40" i="7"/>
  <c r="F40" i="7"/>
  <c r="S39" i="7"/>
  <c r="O39" i="7"/>
  <c r="J39" i="7"/>
  <c r="I39" i="7"/>
  <c r="G39" i="7"/>
  <c r="F39" i="7"/>
  <c r="S38" i="7"/>
  <c r="O38" i="7"/>
  <c r="J38" i="7"/>
  <c r="I38" i="7"/>
  <c r="G38" i="7"/>
  <c r="F38" i="7"/>
  <c r="S37" i="7"/>
  <c r="O37" i="7"/>
  <c r="J37" i="7"/>
  <c r="I37" i="7"/>
  <c r="G37" i="7"/>
  <c r="F37" i="7"/>
  <c r="S36" i="7"/>
  <c r="O36" i="7"/>
  <c r="J36" i="7"/>
  <c r="I36" i="7"/>
  <c r="G36" i="7"/>
  <c r="F36" i="7"/>
  <c r="S35" i="7"/>
  <c r="O35" i="7"/>
  <c r="J35" i="7"/>
  <c r="I35" i="7"/>
  <c r="G35" i="7"/>
  <c r="F35" i="7"/>
  <c r="S34" i="7"/>
  <c r="O34" i="7"/>
  <c r="J34" i="7"/>
  <c r="I34" i="7"/>
  <c r="G34" i="7"/>
  <c r="F34" i="7"/>
  <c r="S31" i="7"/>
  <c r="O31" i="7"/>
  <c r="J31" i="7"/>
  <c r="H36" i="12" s="1"/>
  <c r="I31" i="7"/>
  <c r="G31" i="7"/>
  <c r="H37" i="12" s="1"/>
  <c r="F31" i="7"/>
  <c r="S30" i="7"/>
  <c r="O30" i="7"/>
  <c r="J30" i="7"/>
  <c r="I30" i="7"/>
  <c r="G30" i="7"/>
  <c r="F30" i="7"/>
  <c r="S27" i="7"/>
  <c r="O27" i="7"/>
  <c r="J27" i="7"/>
  <c r="I27" i="7"/>
  <c r="G27" i="7"/>
  <c r="F27" i="7"/>
  <c r="S26" i="7"/>
  <c r="O26" i="7"/>
  <c r="J26" i="7"/>
  <c r="I26" i="7"/>
  <c r="G26" i="7"/>
  <c r="F26" i="7"/>
  <c r="S23" i="7"/>
  <c r="O23" i="7"/>
  <c r="J23" i="7"/>
  <c r="H33" i="12" s="1"/>
  <c r="I23" i="7"/>
  <c r="G23" i="7"/>
  <c r="H34" i="12" s="1"/>
  <c r="F23" i="7"/>
  <c r="S22" i="7"/>
  <c r="O22" i="7"/>
  <c r="J22" i="7"/>
  <c r="H31" i="12" s="1"/>
  <c r="I22" i="7"/>
  <c r="G22" i="7"/>
  <c r="H32" i="12" s="1"/>
  <c r="F22" i="7"/>
  <c r="S21" i="7"/>
  <c r="O21" i="7"/>
  <c r="J21" i="7"/>
  <c r="H29" i="12" s="1"/>
  <c r="I21" i="7"/>
  <c r="G21" i="7"/>
  <c r="H30" i="12" s="1"/>
  <c r="F21" i="7"/>
  <c r="S20" i="7"/>
  <c r="O20" i="7"/>
  <c r="J20" i="7"/>
  <c r="H27" i="12" s="1"/>
  <c r="I20" i="7"/>
  <c r="G20" i="7"/>
  <c r="H28" i="12" s="1"/>
  <c r="F20" i="7"/>
  <c r="S19" i="7"/>
  <c r="O19" i="7"/>
  <c r="J19" i="7"/>
  <c r="H25" i="12" s="1"/>
  <c r="I19" i="7"/>
  <c r="G19" i="7"/>
  <c r="H26" i="12" s="1"/>
  <c r="F19" i="7"/>
  <c r="S18" i="7"/>
  <c r="O18" i="7"/>
  <c r="J18" i="7"/>
  <c r="I18" i="7"/>
  <c r="G18" i="7"/>
  <c r="F18" i="7"/>
  <c r="S17" i="7"/>
  <c r="O17" i="7"/>
  <c r="J17" i="7"/>
  <c r="H13" i="12" s="1"/>
  <c r="I17" i="7"/>
  <c r="G17" i="7"/>
  <c r="H15" i="12" s="1"/>
  <c r="F17" i="7"/>
  <c r="S14" i="7"/>
  <c r="O14" i="7"/>
  <c r="J14" i="7"/>
  <c r="H50" i="12" s="1"/>
  <c r="I14" i="7"/>
  <c r="G14" i="7"/>
  <c r="H53" i="12" s="1"/>
  <c r="F14" i="7"/>
  <c r="S13" i="7"/>
  <c r="O13" i="7"/>
  <c r="J13" i="7"/>
  <c r="I13" i="7"/>
  <c r="G13" i="7"/>
  <c r="F13" i="7"/>
  <c r="S10" i="7"/>
  <c r="O10" i="7"/>
  <c r="J10" i="7"/>
  <c r="I10" i="7"/>
  <c r="G10" i="7"/>
  <c r="F10" i="7"/>
  <c r="S9" i="7"/>
  <c r="O9" i="7"/>
  <c r="J9" i="7"/>
  <c r="I9" i="7"/>
  <c r="G9" i="7"/>
  <c r="F9" i="7"/>
  <c r="S8" i="7"/>
  <c r="O8" i="7"/>
  <c r="J8" i="7"/>
  <c r="I8" i="7"/>
  <c r="G8" i="7"/>
  <c r="F8" i="7"/>
  <c r="S7" i="7"/>
  <c r="O7" i="7"/>
  <c r="J7" i="7"/>
  <c r="I7" i="7"/>
  <c r="G7" i="7"/>
  <c r="F7" i="7"/>
  <c r="S6" i="7"/>
  <c r="O6" i="7"/>
  <c r="J6" i="7"/>
  <c r="I6" i="7"/>
  <c r="G6" i="7"/>
  <c r="F6" i="7"/>
  <c r="S5" i="7"/>
  <c r="O5" i="7"/>
  <c r="J5" i="7"/>
  <c r="I5" i="7"/>
  <c r="G5" i="7"/>
  <c r="F5" i="7"/>
  <c r="S4" i="7"/>
  <c r="O4" i="7"/>
  <c r="O11" i="7" s="1"/>
  <c r="J4" i="7"/>
  <c r="J11" i="7" s="1"/>
  <c r="I4" i="7"/>
  <c r="I11" i="7" s="1"/>
  <c r="G4" i="7"/>
  <c r="F4" i="7"/>
  <c r="F11" i="7" s="1"/>
  <c r="G54" i="6"/>
  <c r="I52" i="6"/>
  <c r="I51" i="6"/>
  <c r="F48" i="6"/>
  <c r="O47" i="6"/>
  <c r="F46" i="6"/>
  <c r="G45" i="6"/>
  <c r="F45" i="6"/>
  <c r="F40" i="6"/>
  <c r="I38" i="6"/>
  <c r="I35" i="6"/>
  <c r="G34" i="6"/>
  <c r="I30" i="6"/>
  <c r="G27" i="6"/>
  <c r="F26" i="6"/>
  <c r="G23" i="6"/>
  <c r="G34" i="12" s="1"/>
  <c r="F23" i="6"/>
  <c r="G20" i="6"/>
  <c r="G28" i="12" s="1"/>
  <c r="I19" i="6"/>
  <c r="I18" i="6"/>
  <c r="G18" i="6"/>
  <c r="I14" i="6"/>
  <c r="G14" i="6"/>
  <c r="G53" i="12" s="1"/>
  <c r="F13" i="6"/>
  <c r="I9" i="6"/>
  <c r="G9" i="6"/>
  <c r="I8" i="6"/>
  <c r="G7" i="6"/>
  <c r="F6" i="6"/>
  <c r="F5" i="6"/>
  <c r="S4" i="6"/>
  <c r="F4" i="6"/>
  <c r="G54" i="5"/>
  <c r="G51" i="5"/>
  <c r="G48" i="5"/>
  <c r="G47" i="5"/>
  <c r="G46" i="5"/>
  <c r="G45" i="5"/>
  <c r="G42" i="5"/>
  <c r="G40" i="5"/>
  <c r="G39" i="5"/>
  <c r="G37" i="5"/>
  <c r="I36" i="5"/>
  <c r="G36" i="5"/>
  <c r="G35" i="5"/>
  <c r="G31" i="5"/>
  <c r="F37" i="12" s="1"/>
  <c r="G30" i="5"/>
  <c r="G27" i="5"/>
  <c r="G26" i="5"/>
  <c r="G23" i="5"/>
  <c r="F34" i="12" s="1"/>
  <c r="G22" i="5"/>
  <c r="F32" i="12" s="1"/>
  <c r="G21" i="5"/>
  <c r="F30" i="12" s="1"/>
  <c r="G20" i="5"/>
  <c r="F28" i="12" s="1"/>
  <c r="G19" i="5"/>
  <c r="F26" i="12" s="1"/>
  <c r="O18" i="5"/>
  <c r="G18" i="5"/>
  <c r="G17" i="5"/>
  <c r="F15" i="12" s="1"/>
  <c r="G14" i="5"/>
  <c r="F53" i="12" s="1"/>
  <c r="G13" i="5"/>
  <c r="S10" i="5"/>
  <c r="G10" i="5"/>
  <c r="G9" i="5"/>
  <c r="G8" i="5"/>
  <c r="G7" i="5"/>
  <c r="G6" i="5"/>
  <c r="G5" i="5"/>
  <c r="G4" i="5"/>
  <c r="G54" i="4"/>
  <c r="G53" i="4"/>
  <c r="G52" i="4"/>
  <c r="E61" i="12" s="1"/>
  <c r="I51" i="4"/>
  <c r="G51" i="4"/>
  <c r="G48" i="4"/>
  <c r="G47" i="4"/>
  <c r="G46" i="4"/>
  <c r="G45" i="4"/>
  <c r="G42" i="4"/>
  <c r="G40" i="4"/>
  <c r="G39" i="4"/>
  <c r="G38" i="4"/>
  <c r="G37" i="4"/>
  <c r="G36" i="4"/>
  <c r="G35" i="4"/>
  <c r="G34" i="4"/>
  <c r="G31" i="4"/>
  <c r="E37" i="12" s="1"/>
  <c r="G30" i="4"/>
  <c r="I27" i="4"/>
  <c r="G27" i="4"/>
  <c r="G26" i="4"/>
  <c r="G23" i="4"/>
  <c r="E34" i="12" s="1"/>
  <c r="G22" i="4"/>
  <c r="E32" i="12" s="1"/>
  <c r="G21" i="4"/>
  <c r="E30" i="12" s="1"/>
  <c r="G20" i="4"/>
  <c r="E28" i="12" s="1"/>
  <c r="G19" i="4"/>
  <c r="E26" i="12" s="1"/>
  <c r="G18" i="4"/>
  <c r="G17" i="4"/>
  <c r="E15" i="12" s="1"/>
  <c r="G14" i="4"/>
  <c r="E53" i="12" s="1"/>
  <c r="G13" i="4"/>
  <c r="G10" i="4"/>
  <c r="G9" i="4"/>
  <c r="I8" i="4"/>
  <c r="G8" i="4"/>
  <c r="G7" i="4"/>
  <c r="G6" i="4"/>
  <c r="G5" i="4"/>
  <c r="G4" i="4"/>
  <c r="G11" i="4" s="1"/>
  <c r="I53" i="3"/>
  <c r="I51" i="3"/>
  <c r="J47" i="3"/>
  <c r="F46" i="3"/>
  <c r="F42" i="3"/>
  <c r="F39" i="3"/>
  <c r="F37" i="3"/>
  <c r="F35" i="3"/>
  <c r="J31" i="3"/>
  <c r="D36" i="12" s="1"/>
  <c r="I31" i="3"/>
  <c r="I27" i="3"/>
  <c r="I23" i="3"/>
  <c r="I21" i="3"/>
  <c r="J19" i="3"/>
  <c r="D25" i="12" s="1"/>
  <c r="J18" i="3"/>
  <c r="I18" i="3"/>
  <c r="I14" i="3"/>
  <c r="I10" i="3"/>
  <c r="I8" i="3"/>
  <c r="J6" i="3"/>
  <c r="M5" i="3"/>
  <c r="I5" i="3"/>
  <c r="J4" i="3"/>
  <c r="I4" i="3"/>
  <c r="S9" i="1"/>
  <c r="S10" i="1"/>
  <c r="S38" i="1"/>
  <c r="S47" i="1"/>
  <c r="S53" i="1"/>
  <c r="Q5" i="1"/>
  <c r="Q6" i="1"/>
  <c r="Q7" i="1"/>
  <c r="Q8" i="1"/>
  <c r="Q9" i="1"/>
  <c r="Q10" i="1"/>
  <c r="Q13" i="1"/>
  <c r="Q14" i="1"/>
  <c r="Q17" i="1"/>
  <c r="Q18" i="1"/>
  <c r="Q19" i="1"/>
  <c r="Q20" i="1"/>
  <c r="Q21" i="1"/>
  <c r="Q22" i="1"/>
  <c r="Q23" i="1"/>
  <c r="Q26" i="1"/>
  <c r="Q27" i="1"/>
  <c r="Q30" i="1"/>
  <c r="Q31" i="1"/>
  <c r="Q34" i="1"/>
  <c r="Q35" i="1"/>
  <c r="Q36" i="1"/>
  <c r="Q37" i="1"/>
  <c r="Q38" i="1"/>
  <c r="Q39" i="1"/>
  <c r="Q40" i="1"/>
  <c r="Q42" i="1"/>
  <c r="Q45" i="1"/>
  <c r="Q46" i="1"/>
  <c r="Q47" i="1"/>
  <c r="Q48" i="1"/>
  <c r="Q51" i="1"/>
  <c r="Q52" i="1"/>
  <c r="Q53" i="1"/>
  <c r="Q54" i="1"/>
  <c r="Q4" i="1"/>
  <c r="O54" i="1"/>
  <c r="O37" i="1"/>
  <c r="O22" i="1"/>
  <c r="O19" i="1"/>
  <c r="M5" i="1"/>
  <c r="M6" i="1"/>
  <c r="M7" i="1"/>
  <c r="M8" i="1"/>
  <c r="M9" i="1"/>
  <c r="M10" i="1"/>
  <c r="M13" i="1"/>
  <c r="M14" i="1"/>
  <c r="M17" i="1"/>
  <c r="M18" i="1"/>
  <c r="M19" i="1"/>
  <c r="M20" i="1"/>
  <c r="M21" i="1"/>
  <c r="M22" i="1"/>
  <c r="M23" i="1"/>
  <c r="M26" i="1"/>
  <c r="M27" i="1"/>
  <c r="M30" i="1"/>
  <c r="M31" i="1"/>
  <c r="M34" i="1"/>
  <c r="M35" i="1"/>
  <c r="M36" i="1"/>
  <c r="M37" i="1"/>
  <c r="M38" i="1"/>
  <c r="M39" i="1"/>
  <c r="M40" i="1"/>
  <c r="M42" i="1"/>
  <c r="M45" i="1"/>
  <c r="M46" i="1"/>
  <c r="M47" i="1"/>
  <c r="M48" i="1"/>
  <c r="M51" i="1"/>
  <c r="M52" i="1"/>
  <c r="M53" i="1"/>
  <c r="M54" i="1"/>
  <c r="M4" i="1"/>
  <c r="J5" i="1"/>
  <c r="J9" i="1"/>
  <c r="J30" i="1"/>
  <c r="J42" i="1"/>
  <c r="J47" i="1"/>
  <c r="I6" i="1"/>
  <c r="I7" i="1"/>
  <c r="I10" i="1"/>
  <c r="I18" i="1"/>
  <c r="I19" i="1"/>
  <c r="I22" i="1"/>
  <c r="I30" i="1"/>
  <c r="I31" i="1"/>
  <c r="I36" i="1"/>
  <c r="I40" i="1"/>
  <c r="I45" i="1"/>
  <c r="I51" i="1"/>
  <c r="I52" i="1"/>
  <c r="I4" i="1"/>
  <c r="G5" i="1"/>
  <c r="G6" i="1"/>
  <c r="G7" i="1"/>
  <c r="G8" i="1"/>
  <c r="G9" i="1"/>
  <c r="G10" i="1"/>
  <c r="G13" i="1"/>
  <c r="G14" i="1"/>
  <c r="G17" i="1"/>
  <c r="G18" i="1"/>
  <c r="G19" i="1"/>
  <c r="G20" i="1"/>
  <c r="G21" i="1"/>
  <c r="G22" i="1"/>
  <c r="G23" i="1"/>
  <c r="G26" i="1"/>
  <c r="G27" i="1"/>
  <c r="G30" i="1"/>
  <c r="G31" i="1"/>
  <c r="G34" i="1"/>
  <c r="G35" i="1"/>
  <c r="G36" i="1"/>
  <c r="G37" i="1"/>
  <c r="G38" i="1"/>
  <c r="G39" i="1"/>
  <c r="G40" i="1"/>
  <c r="G42" i="1"/>
  <c r="G45" i="1"/>
  <c r="G46" i="1"/>
  <c r="G47" i="1"/>
  <c r="G48" i="1"/>
  <c r="G51" i="1"/>
  <c r="G52" i="1"/>
  <c r="G53" i="1"/>
  <c r="G54" i="1"/>
  <c r="G4" i="1"/>
  <c r="F8" i="1"/>
  <c r="F9" i="1"/>
  <c r="F14" i="1"/>
  <c r="F20" i="1"/>
  <c r="F21" i="1"/>
  <c r="F26" i="1"/>
  <c r="F34" i="1"/>
  <c r="F35" i="1"/>
  <c r="F38" i="1"/>
  <c r="F42" i="1"/>
  <c r="F47" i="1"/>
  <c r="F53" i="1"/>
  <c r="F54" i="1"/>
  <c r="D55" i="9" l="1"/>
  <c r="D55" i="10"/>
  <c r="D49" i="3"/>
  <c r="D49" i="8"/>
  <c r="D49" i="6"/>
  <c r="D49" i="7"/>
  <c r="D49" i="9"/>
  <c r="D49" i="4"/>
  <c r="D43" i="3"/>
  <c r="D43" i="4"/>
  <c r="D43" i="5"/>
  <c r="D43" i="6"/>
  <c r="D43" i="10"/>
  <c r="D43" i="8"/>
  <c r="D32" i="8"/>
  <c r="D24" i="8"/>
  <c r="D24" i="7"/>
  <c r="D24" i="9"/>
  <c r="D24" i="10"/>
  <c r="E11" i="12"/>
  <c r="E43" i="12"/>
  <c r="N29" i="12"/>
  <c r="J17" i="6"/>
  <c r="G13" i="12" s="1"/>
  <c r="E86" i="12"/>
  <c r="G2" i="12"/>
  <c r="D23" i="12"/>
  <c r="I5" i="5"/>
  <c r="I8" i="5"/>
  <c r="F43" i="12"/>
  <c r="F11" i="12"/>
  <c r="I18" i="5"/>
  <c r="I26" i="5"/>
  <c r="S26" i="6"/>
  <c r="S11" i="9"/>
  <c r="N27" i="12"/>
  <c r="O11" i="2"/>
  <c r="C40" i="12"/>
  <c r="C10" i="12"/>
  <c r="C23" i="12"/>
  <c r="C18" i="12"/>
  <c r="G42" i="2"/>
  <c r="J2" i="4"/>
  <c r="K2" i="4" s="1"/>
  <c r="E84" i="12"/>
  <c r="E2" i="12"/>
  <c r="J2" i="5"/>
  <c r="K2" i="5" s="1"/>
  <c r="E85" i="12"/>
  <c r="F2" i="12"/>
  <c r="I87" i="12"/>
  <c r="J87" i="12" s="1"/>
  <c r="H6" i="12"/>
  <c r="Q53" i="9"/>
  <c r="I89" i="12"/>
  <c r="J6" i="12"/>
  <c r="I83" i="12"/>
  <c r="J83" i="12" s="1"/>
  <c r="D6" i="12"/>
  <c r="M31" i="3"/>
  <c r="G83" i="12"/>
  <c r="D5" i="12"/>
  <c r="D11" i="9"/>
  <c r="D11" i="10"/>
  <c r="G90" i="12"/>
  <c r="H90" i="12" s="1"/>
  <c r="K5" i="12"/>
  <c r="G2" i="10"/>
  <c r="K2" i="10" s="1"/>
  <c r="C90" i="12"/>
  <c r="G41" i="10"/>
  <c r="K3" i="12"/>
  <c r="D2" i="6"/>
  <c r="B86" i="12"/>
  <c r="G4" i="12"/>
  <c r="H11" i="12"/>
  <c r="H43" i="12"/>
  <c r="J23" i="12"/>
  <c r="Q9" i="4"/>
  <c r="I84" i="12"/>
  <c r="J84" i="12" s="1"/>
  <c r="E6" i="12"/>
  <c r="J30" i="8"/>
  <c r="E88" i="12"/>
  <c r="J88" i="12" s="1"/>
  <c r="I2" i="12"/>
  <c r="D11" i="8"/>
  <c r="G24" i="12"/>
  <c r="O36" i="6"/>
  <c r="G11" i="7"/>
  <c r="K11" i="7" s="1"/>
  <c r="S11" i="7"/>
  <c r="H40" i="12"/>
  <c r="H10" i="12"/>
  <c r="H20" i="12"/>
  <c r="H24" i="12"/>
  <c r="Q11" i="8"/>
  <c r="J42" i="12"/>
  <c r="I42" i="12"/>
  <c r="J60" i="12"/>
  <c r="K43" i="12"/>
  <c r="K11" i="12"/>
  <c r="N53" i="12"/>
  <c r="N15" i="12"/>
  <c r="N25" i="12"/>
  <c r="N33" i="12"/>
  <c r="N61" i="12"/>
  <c r="S11" i="2"/>
  <c r="M53" i="4"/>
  <c r="G84" i="12"/>
  <c r="H84" i="12" s="1"/>
  <c r="E5" i="12"/>
  <c r="Q18" i="6"/>
  <c r="I86" i="12"/>
  <c r="G6" i="12"/>
  <c r="M38" i="7"/>
  <c r="G87" i="12"/>
  <c r="H87" i="12" s="1"/>
  <c r="H5" i="12"/>
  <c r="M36" i="9"/>
  <c r="G89" i="12"/>
  <c r="H89" i="12" s="1"/>
  <c r="J5" i="12"/>
  <c r="M36" i="2"/>
  <c r="G82" i="12"/>
  <c r="C5" i="12"/>
  <c r="G2" i="5"/>
  <c r="C85" i="12"/>
  <c r="G41" i="5"/>
  <c r="F3" i="12"/>
  <c r="G2" i="6"/>
  <c r="C86" i="12"/>
  <c r="D86" i="12" s="1"/>
  <c r="G41" i="6"/>
  <c r="G3" i="12"/>
  <c r="G18" i="8"/>
  <c r="C88" i="12"/>
  <c r="G52" i="8"/>
  <c r="I3" i="12"/>
  <c r="G41" i="8"/>
  <c r="E89" i="12"/>
  <c r="J2" i="12"/>
  <c r="C89" i="12"/>
  <c r="G41" i="9"/>
  <c r="J3" i="12"/>
  <c r="D11" i="4"/>
  <c r="B89" i="12"/>
  <c r="J4" i="12"/>
  <c r="B88" i="12"/>
  <c r="D88" i="12" s="1"/>
  <c r="I4" i="12"/>
  <c r="D2" i="3"/>
  <c r="B83" i="12"/>
  <c r="D4" i="12"/>
  <c r="N2" i="12"/>
  <c r="F24" i="12"/>
  <c r="F20" i="12"/>
  <c r="H23" i="12"/>
  <c r="H18" i="12"/>
  <c r="G85" i="12"/>
  <c r="H85" i="12" s="1"/>
  <c r="F5" i="12"/>
  <c r="G2" i="2"/>
  <c r="K2" i="2" s="1"/>
  <c r="C82" i="12"/>
  <c r="D82" i="12" s="1"/>
  <c r="C3" i="12"/>
  <c r="G41" i="2"/>
  <c r="G2" i="3"/>
  <c r="C83" i="12"/>
  <c r="D83" i="12" s="1"/>
  <c r="G41" i="3"/>
  <c r="D3" i="12"/>
  <c r="D2" i="5"/>
  <c r="B85" i="12"/>
  <c r="F4" i="12"/>
  <c r="D11" i="6"/>
  <c r="H82" i="12"/>
  <c r="F82" i="12"/>
  <c r="E24" i="12"/>
  <c r="E20" i="12"/>
  <c r="G11" i="5"/>
  <c r="J52" i="12"/>
  <c r="I52" i="12"/>
  <c r="O11" i="10"/>
  <c r="K40" i="12"/>
  <c r="K10" i="12"/>
  <c r="N50" i="12"/>
  <c r="N13" i="12"/>
  <c r="K23" i="12"/>
  <c r="K18" i="12"/>
  <c r="N31" i="12"/>
  <c r="N36" i="12"/>
  <c r="N60" i="12"/>
  <c r="I11" i="2"/>
  <c r="C60" i="12"/>
  <c r="Q2" i="9"/>
  <c r="I85" i="12"/>
  <c r="J85" i="12" s="1"/>
  <c r="F6" i="12"/>
  <c r="M53" i="6"/>
  <c r="G86" i="12"/>
  <c r="G5" i="12"/>
  <c r="G88" i="12"/>
  <c r="H88" i="12" s="1"/>
  <c r="I5" i="12"/>
  <c r="Q2" i="10"/>
  <c r="I90" i="12"/>
  <c r="J90" i="12" s="1"/>
  <c r="K6" i="12"/>
  <c r="Q26" i="2"/>
  <c r="I82" i="12"/>
  <c r="J82" i="12" s="1"/>
  <c r="C6" i="12"/>
  <c r="D2" i="10"/>
  <c r="B90" i="12"/>
  <c r="K4" i="12"/>
  <c r="E83" i="12"/>
  <c r="D2" i="12"/>
  <c r="D2" i="4"/>
  <c r="B84" i="12"/>
  <c r="D84" i="12" s="1"/>
  <c r="E4" i="12"/>
  <c r="D11" i="3"/>
  <c r="D11" i="7"/>
  <c r="G2" i="7"/>
  <c r="C87" i="12"/>
  <c r="D87" i="12" s="1"/>
  <c r="G41" i="7"/>
  <c r="H3" i="12"/>
  <c r="F90" i="12"/>
  <c r="O6" i="5"/>
  <c r="J34" i="6"/>
  <c r="O20" i="5"/>
  <c r="S45" i="5"/>
  <c r="J20" i="6"/>
  <c r="G27" i="12" s="1"/>
  <c r="O37" i="6"/>
  <c r="S47" i="6"/>
  <c r="J8" i="5"/>
  <c r="J10" i="5"/>
  <c r="S20" i="5"/>
  <c r="J27" i="5"/>
  <c r="O31" i="5"/>
  <c r="O37" i="5"/>
  <c r="O40" i="5"/>
  <c r="O48" i="5"/>
  <c r="J54" i="5"/>
  <c r="G5" i="6"/>
  <c r="S7" i="6"/>
  <c r="G10" i="6"/>
  <c r="M14" i="6"/>
  <c r="G51" i="12" s="1"/>
  <c r="J18" i="6"/>
  <c r="J21" i="6"/>
  <c r="G29" i="12" s="1"/>
  <c r="O23" i="6"/>
  <c r="G30" i="6"/>
  <c r="S37" i="6"/>
  <c r="J46" i="6"/>
  <c r="G52" i="6"/>
  <c r="G61" i="12" s="1"/>
  <c r="Q8" i="9"/>
  <c r="Q13" i="9"/>
  <c r="Q26" i="9"/>
  <c r="Q37" i="9"/>
  <c r="M42" i="9"/>
  <c r="Q46" i="9"/>
  <c r="G18" i="10"/>
  <c r="K18" i="10" s="1"/>
  <c r="G19" i="10"/>
  <c r="K26" i="12" s="1"/>
  <c r="G20" i="10"/>
  <c r="G21" i="10"/>
  <c r="K30" i="12" s="1"/>
  <c r="G22" i="10"/>
  <c r="K32" i="12" s="1"/>
  <c r="G23" i="10"/>
  <c r="K34" i="12" s="1"/>
  <c r="G26" i="10"/>
  <c r="G27" i="10"/>
  <c r="K2" i="7"/>
  <c r="O4" i="5"/>
  <c r="J17" i="5"/>
  <c r="S18" i="5"/>
  <c r="S22" i="5"/>
  <c r="O34" i="5"/>
  <c r="S39" i="6"/>
  <c r="S51" i="6"/>
  <c r="J7" i="5"/>
  <c r="K7" i="5" s="1"/>
  <c r="O8" i="5"/>
  <c r="O10" i="5"/>
  <c r="O14" i="5"/>
  <c r="J19" i="5"/>
  <c r="F25" i="12" s="1"/>
  <c r="S27" i="5"/>
  <c r="S31" i="5"/>
  <c r="O38" i="5"/>
  <c r="J46" i="5"/>
  <c r="K46" i="5" s="1"/>
  <c r="S48" i="5"/>
  <c r="S5" i="6"/>
  <c r="S11" i="6" s="1"/>
  <c r="M21" i="6"/>
  <c r="G36" i="6"/>
  <c r="G38" i="6"/>
  <c r="G47" i="6"/>
  <c r="G51" i="6"/>
  <c r="Q10" i="9"/>
  <c r="Q11" i="9" s="1"/>
  <c r="Q22" i="9"/>
  <c r="Q30" i="9"/>
  <c r="Q34" i="9"/>
  <c r="Q51" i="9"/>
  <c r="G30" i="10"/>
  <c r="G31" i="10"/>
  <c r="K37" i="12" s="1"/>
  <c r="G34" i="10"/>
  <c r="G35" i="10"/>
  <c r="G36" i="10"/>
  <c r="G37" i="10"/>
  <c r="G38" i="10"/>
  <c r="G39" i="10"/>
  <c r="F2" i="7"/>
  <c r="G4" i="3"/>
  <c r="G5" i="3"/>
  <c r="N5" i="3" s="1"/>
  <c r="F7" i="3"/>
  <c r="F17" i="3"/>
  <c r="F20" i="3"/>
  <c r="F30" i="3"/>
  <c r="I39" i="3"/>
  <c r="I6" i="3"/>
  <c r="I11" i="3" s="1"/>
  <c r="F8" i="3"/>
  <c r="F10" i="3"/>
  <c r="F14" i="3"/>
  <c r="F18" i="3"/>
  <c r="I19" i="3"/>
  <c r="F21" i="3"/>
  <c r="F23" i="3"/>
  <c r="F27" i="3"/>
  <c r="F31" i="3"/>
  <c r="I34" i="3"/>
  <c r="I36" i="3"/>
  <c r="I38" i="3"/>
  <c r="I40" i="3"/>
  <c r="I45" i="3"/>
  <c r="I47" i="3"/>
  <c r="F51" i="3"/>
  <c r="F53" i="3"/>
  <c r="F19" i="4"/>
  <c r="F7" i="6"/>
  <c r="F11" i="6" s="1"/>
  <c r="F8" i="6"/>
  <c r="I10" i="6"/>
  <c r="I17" i="6"/>
  <c r="F19" i="6"/>
  <c r="I20" i="6"/>
  <c r="I21" i="6"/>
  <c r="I22" i="6"/>
  <c r="F27" i="6"/>
  <c r="F34" i="6"/>
  <c r="F35" i="6"/>
  <c r="I36" i="6"/>
  <c r="I37" i="6"/>
  <c r="I42" i="6"/>
  <c r="Q45" i="6"/>
  <c r="R45" i="6" s="1"/>
  <c r="F47" i="6"/>
  <c r="F54" i="6"/>
  <c r="F9" i="3"/>
  <c r="F22" i="3"/>
  <c r="I35" i="3"/>
  <c r="I42" i="3"/>
  <c r="I46" i="3"/>
  <c r="F48" i="3"/>
  <c r="F52" i="3"/>
  <c r="F54" i="3"/>
  <c r="I23" i="4"/>
  <c r="I4" i="6"/>
  <c r="I6" i="6"/>
  <c r="I7" i="6"/>
  <c r="Q8" i="6"/>
  <c r="F10" i="6"/>
  <c r="I13" i="6"/>
  <c r="Q17" i="6"/>
  <c r="F20" i="6"/>
  <c r="Q20" i="6"/>
  <c r="I26" i="6"/>
  <c r="I27" i="6"/>
  <c r="F31" i="6"/>
  <c r="I34" i="6"/>
  <c r="F36" i="6"/>
  <c r="Q36" i="6"/>
  <c r="F39" i="6"/>
  <c r="I40" i="6"/>
  <c r="I46" i="6"/>
  <c r="I47" i="6"/>
  <c r="I48" i="6"/>
  <c r="F53" i="6"/>
  <c r="I54" i="6"/>
  <c r="F2" i="4"/>
  <c r="F13" i="3"/>
  <c r="F26" i="3"/>
  <c r="I37" i="3"/>
  <c r="F4" i="3"/>
  <c r="F5" i="3"/>
  <c r="F6" i="3"/>
  <c r="I7" i="3"/>
  <c r="I9" i="3"/>
  <c r="I13" i="3"/>
  <c r="I17" i="3"/>
  <c r="F19" i="3"/>
  <c r="I20" i="3"/>
  <c r="I22" i="3"/>
  <c r="I26" i="3"/>
  <c r="I30" i="3"/>
  <c r="F34" i="3"/>
  <c r="F36" i="3"/>
  <c r="F38" i="3"/>
  <c r="F40" i="3"/>
  <c r="F45" i="3"/>
  <c r="F47" i="3"/>
  <c r="I48" i="3"/>
  <c r="I52" i="3"/>
  <c r="I54" i="3"/>
  <c r="Q13" i="5"/>
  <c r="Q4" i="6"/>
  <c r="I5" i="6"/>
  <c r="Q6" i="6"/>
  <c r="F9" i="6"/>
  <c r="F14" i="6"/>
  <c r="F17" i="6"/>
  <c r="F18" i="6"/>
  <c r="F21" i="6"/>
  <c r="F22" i="6"/>
  <c r="I23" i="6"/>
  <c r="F30" i="6"/>
  <c r="I31" i="6"/>
  <c r="F37" i="6"/>
  <c r="F38" i="6"/>
  <c r="I39" i="6"/>
  <c r="F42" i="6"/>
  <c r="I45" i="6"/>
  <c r="F51" i="6"/>
  <c r="F52" i="6"/>
  <c r="I53" i="6"/>
  <c r="I2" i="6"/>
  <c r="G7" i="12" s="1"/>
  <c r="M7" i="9"/>
  <c r="M13" i="9"/>
  <c r="Q19" i="9"/>
  <c r="Q21" i="9"/>
  <c r="M40" i="9"/>
  <c r="Q45" i="9"/>
  <c r="Q52" i="9"/>
  <c r="Q54" i="9"/>
  <c r="Q5" i="9"/>
  <c r="Q9" i="9"/>
  <c r="Q14" i="9"/>
  <c r="Q17" i="9"/>
  <c r="Q20" i="9"/>
  <c r="M26" i="9"/>
  <c r="Q27" i="9"/>
  <c r="Q38" i="9"/>
  <c r="Q42" i="9"/>
  <c r="Q48" i="9"/>
  <c r="I13" i="4"/>
  <c r="I5" i="4"/>
  <c r="I14" i="4"/>
  <c r="I18" i="4"/>
  <c r="I20" i="4"/>
  <c r="F31" i="4"/>
  <c r="F35" i="4"/>
  <c r="I37" i="4"/>
  <c r="I42" i="4"/>
  <c r="F47" i="4"/>
  <c r="F53" i="4"/>
  <c r="O46" i="8"/>
  <c r="S47" i="8"/>
  <c r="M13" i="10"/>
  <c r="K41" i="12" s="1"/>
  <c r="M23" i="10"/>
  <c r="M37" i="10"/>
  <c r="M47" i="10"/>
  <c r="N47" i="10" s="1"/>
  <c r="J2" i="9"/>
  <c r="F7" i="4"/>
  <c r="I21" i="4"/>
  <c r="F34" i="4"/>
  <c r="I38" i="4"/>
  <c r="I40" i="4"/>
  <c r="F46" i="4"/>
  <c r="F48" i="4"/>
  <c r="F52" i="4"/>
  <c r="I5" i="9"/>
  <c r="M7" i="10"/>
  <c r="M19" i="10"/>
  <c r="N19" i="10" s="1"/>
  <c r="M31" i="10"/>
  <c r="M53" i="10"/>
  <c r="N53" i="10" s="1"/>
  <c r="I17" i="4"/>
  <c r="I9" i="4"/>
  <c r="I26" i="4"/>
  <c r="I30" i="4"/>
  <c r="F39" i="4"/>
  <c r="I54" i="4"/>
  <c r="J14" i="8"/>
  <c r="I50" i="12" s="1"/>
  <c r="M9" i="10"/>
  <c r="N9" i="10" s="1"/>
  <c r="M21" i="10"/>
  <c r="M35" i="10"/>
  <c r="M45" i="10"/>
  <c r="M2" i="10"/>
  <c r="N2" i="10" s="1"/>
  <c r="M27" i="8"/>
  <c r="D2" i="8"/>
  <c r="F4" i="8"/>
  <c r="I5" i="8"/>
  <c r="F8" i="8"/>
  <c r="I9" i="8"/>
  <c r="F18" i="8"/>
  <c r="F19" i="8"/>
  <c r="I20" i="8"/>
  <c r="F23" i="8"/>
  <c r="I26" i="8"/>
  <c r="I27" i="8"/>
  <c r="F36" i="8"/>
  <c r="I37" i="8"/>
  <c r="F40" i="8"/>
  <c r="F45" i="8"/>
  <c r="I46" i="8"/>
  <c r="G47" i="8"/>
  <c r="R47" i="8" s="1"/>
  <c r="F48" i="8"/>
  <c r="I51" i="8"/>
  <c r="F54" i="8"/>
  <c r="I4" i="8"/>
  <c r="I11" i="8" s="1"/>
  <c r="F7" i="8"/>
  <c r="I8" i="8"/>
  <c r="F13" i="8"/>
  <c r="F14" i="8"/>
  <c r="F17" i="8"/>
  <c r="I19" i="8"/>
  <c r="F22" i="8"/>
  <c r="I23" i="8"/>
  <c r="F34" i="8"/>
  <c r="F35" i="8"/>
  <c r="I36" i="8"/>
  <c r="F39" i="8"/>
  <c r="I40" i="8"/>
  <c r="F42" i="8"/>
  <c r="I45" i="8"/>
  <c r="I47" i="8"/>
  <c r="I48" i="8"/>
  <c r="F53" i="8"/>
  <c r="I54" i="8"/>
  <c r="J2" i="8"/>
  <c r="K2" i="8" s="1"/>
  <c r="R2" i="8" s="1"/>
  <c r="G2" i="8"/>
  <c r="F6" i="8"/>
  <c r="I7" i="8"/>
  <c r="F10" i="8"/>
  <c r="G13" i="8"/>
  <c r="I14" i="8"/>
  <c r="I17" i="8"/>
  <c r="I18" i="8"/>
  <c r="F21" i="8"/>
  <c r="I22" i="8"/>
  <c r="F27" i="8"/>
  <c r="F30" i="8"/>
  <c r="F31" i="8"/>
  <c r="G34" i="8"/>
  <c r="I35" i="8"/>
  <c r="F38" i="8"/>
  <c r="I39" i="8"/>
  <c r="I42" i="8"/>
  <c r="F52" i="8"/>
  <c r="I53" i="8"/>
  <c r="D2" i="9"/>
  <c r="F35" i="9"/>
  <c r="F39" i="9"/>
  <c r="F51" i="9"/>
  <c r="F53" i="9"/>
  <c r="I51" i="9"/>
  <c r="M4" i="9"/>
  <c r="M10" i="9"/>
  <c r="M18" i="9"/>
  <c r="F27" i="9"/>
  <c r="F31" i="9"/>
  <c r="F37" i="9"/>
  <c r="I45" i="9"/>
  <c r="F47" i="9"/>
  <c r="M53" i="9"/>
  <c r="M2" i="9"/>
  <c r="F9" i="9"/>
  <c r="F17" i="9"/>
  <c r="F21" i="9"/>
  <c r="I27" i="9"/>
  <c r="I31" i="9"/>
  <c r="M35" i="9"/>
  <c r="I37" i="9"/>
  <c r="M39" i="9"/>
  <c r="I47" i="9"/>
  <c r="M20" i="9"/>
  <c r="M22" i="9"/>
  <c r="I35" i="9"/>
  <c r="I39" i="9"/>
  <c r="F45" i="9"/>
  <c r="I53" i="9"/>
  <c r="I9" i="9"/>
  <c r="I17" i="9"/>
  <c r="I21" i="9"/>
  <c r="F23" i="9"/>
  <c r="M31" i="9"/>
  <c r="M37" i="9"/>
  <c r="M45" i="9"/>
  <c r="G2" i="9"/>
  <c r="F5" i="9"/>
  <c r="F7" i="9"/>
  <c r="F13" i="9"/>
  <c r="F19" i="9"/>
  <c r="I23" i="9"/>
  <c r="M48" i="9"/>
  <c r="Q8" i="10"/>
  <c r="R8" i="10" s="1"/>
  <c r="Q20" i="10"/>
  <c r="R20" i="10" s="1"/>
  <c r="Q34" i="10"/>
  <c r="Q42" i="10"/>
  <c r="Q54" i="10"/>
  <c r="R54" i="10" s="1"/>
  <c r="Q10" i="10"/>
  <c r="R10" i="10" s="1"/>
  <c r="Q22" i="10"/>
  <c r="Q36" i="10"/>
  <c r="Q46" i="10"/>
  <c r="R46" i="10" s="1"/>
  <c r="Q4" i="10"/>
  <c r="Q14" i="10"/>
  <c r="Q26" i="10"/>
  <c r="Q38" i="10"/>
  <c r="Q48" i="10"/>
  <c r="R48" i="10" s="1"/>
  <c r="Q6" i="10"/>
  <c r="Q18" i="10"/>
  <c r="Q30" i="10"/>
  <c r="Q52" i="10"/>
  <c r="R52" i="10" s="1"/>
  <c r="M8" i="6"/>
  <c r="M10" i="6"/>
  <c r="N10" i="6" s="1"/>
  <c r="M45" i="6"/>
  <c r="N45" i="6" s="1"/>
  <c r="M46" i="7"/>
  <c r="M4" i="7"/>
  <c r="M23" i="7"/>
  <c r="N23" i="7" s="1"/>
  <c r="M37" i="7"/>
  <c r="M5" i="9"/>
  <c r="M30" i="9"/>
  <c r="M34" i="9"/>
  <c r="M38" i="9"/>
  <c r="M47" i="9"/>
  <c r="M51" i="9"/>
  <c r="M19" i="9"/>
  <c r="M21" i="9"/>
  <c r="M46" i="9"/>
  <c r="M6" i="9"/>
  <c r="M8" i="9"/>
  <c r="M14" i="9"/>
  <c r="M23" i="9"/>
  <c r="M27" i="9"/>
  <c r="M52" i="9"/>
  <c r="M54" i="9"/>
  <c r="M14" i="7"/>
  <c r="M13" i="7"/>
  <c r="M2" i="7"/>
  <c r="N2" i="7" s="1"/>
  <c r="M26" i="7"/>
  <c r="N26" i="7" s="1"/>
  <c r="M18" i="6"/>
  <c r="M36" i="6"/>
  <c r="M47" i="6"/>
  <c r="N47" i="6" s="1"/>
  <c r="M51" i="6"/>
  <c r="M5" i="6"/>
  <c r="N5" i="6" s="1"/>
  <c r="M20" i="6"/>
  <c r="N20" i="6" s="1"/>
  <c r="M22" i="6"/>
  <c r="M30" i="6"/>
  <c r="M34" i="6"/>
  <c r="M40" i="6"/>
  <c r="M7" i="6"/>
  <c r="N7" i="6" s="1"/>
  <c r="M13" i="6"/>
  <c r="G41" i="12" s="1"/>
  <c r="M17" i="6"/>
  <c r="M4" i="6"/>
  <c r="M11" i="6" s="1"/>
  <c r="M9" i="6"/>
  <c r="N9" i="6" s="1"/>
  <c r="M42" i="6"/>
  <c r="M54" i="6"/>
  <c r="N54" i="6" s="1"/>
  <c r="M19" i="6"/>
  <c r="M31" i="6"/>
  <c r="M35" i="6"/>
  <c r="M46" i="6"/>
  <c r="M6" i="6"/>
  <c r="M23" i="6"/>
  <c r="N23" i="6" s="1"/>
  <c r="M27" i="6"/>
  <c r="N27" i="6" s="1"/>
  <c r="M37" i="6"/>
  <c r="M39" i="6"/>
  <c r="M52" i="6"/>
  <c r="N52" i="6" s="1"/>
  <c r="M4" i="5"/>
  <c r="M54" i="5"/>
  <c r="M14" i="5"/>
  <c r="M21" i="5"/>
  <c r="N21" i="5" s="1"/>
  <c r="M48" i="5"/>
  <c r="M7" i="5"/>
  <c r="N7" i="5" s="1"/>
  <c r="M27" i="5"/>
  <c r="M39" i="5"/>
  <c r="M42" i="5"/>
  <c r="M5" i="5"/>
  <c r="N5" i="5" s="1"/>
  <c r="M40" i="5"/>
  <c r="M10" i="5"/>
  <c r="N10" i="5" s="1"/>
  <c r="M20" i="5"/>
  <c r="N20" i="5" s="1"/>
  <c r="M23" i="5"/>
  <c r="N23" i="5" s="1"/>
  <c r="M36" i="5"/>
  <c r="M52" i="5"/>
  <c r="M19" i="5"/>
  <c r="N19" i="5" s="1"/>
  <c r="M6" i="5"/>
  <c r="N6" i="5" s="1"/>
  <c r="M8" i="5"/>
  <c r="N8" i="5" s="1"/>
  <c r="M5" i="4"/>
  <c r="M9" i="2"/>
  <c r="M38" i="2"/>
  <c r="M27" i="2"/>
  <c r="M26" i="2"/>
  <c r="M4" i="2"/>
  <c r="O2" i="10"/>
  <c r="R2" i="10"/>
  <c r="J8" i="9"/>
  <c r="J13" i="9"/>
  <c r="J10" i="12" s="1"/>
  <c r="J20" i="9"/>
  <c r="J27" i="12" s="1"/>
  <c r="J23" i="9"/>
  <c r="J33" i="12" s="1"/>
  <c r="J34" i="9"/>
  <c r="J37" i="9"/>
  <c r="J42" i="9"/>
  <c r="J47" i="9"/>
  <c r="J54" i="9"/>
  <c r="S8" i="9"/>
  <c r="S13" i="9"/>
  <c r="S20" i="9"/>
  <c r="S23" i="9"/>
  <c r="S34" i="9"/>
  <c r="S37" i="9"/>
  <c r="S42" i="9"/>
  <c r="S47" i="9"/>
  <c r="S54" i="9"/>
  <c r="I2" i="9"/>
  <c r="J7" i="12" s="1"/>
  <c r="J4" i="9"/>
  <c r="J11" i="9" s="1"/>
  <c r="J7" i="9"/>
  <c r="J14" i="9"/>
  <c r="J50" i="12" s="1"/>
  <c r="J19" i="9"/>
  <c r="J25" i="12" s="1"/>
  <c r="J26" i="9"/>
  <c r="J31" i="9"/>
  <c r="J36" i="12" s="1"/>
  <c r="J38" i="9"/>
  <c r="J48" i="9"/>
  <c r="J53" i="9"/>
  <c r="J35" i="8"/>
  <c r="J45" i="8"/>
  <c r="S13" i="8"/>
  <c r="S27" i="8"/>
  <c r="J26" i="8"/>
  <c r="S51" i="8"/>
  <c r="J6" i="8"/>
  <c r="O18" i="8"/>
  <c r="O30" i="8"/>
  <c r="S36" i="8"/>
  <c r="J39" i="8"/>
  <c r="S46" i="8"/>
  <c r="S52" i="8"/>
  <c r="O14" i="8"/>
  <c r="S20" i="8"/>
  <c r="S4" i="8"/>
  <c r="J9" i="8"/>
  <c r="J13" i="8"/>
  <c r="S23" i="8"/>
  <c r="J27" i="8"/>
  <c r="K27" i="8" s="1"/>
  <c r="S9" i="6"/>
  <c r="J22" i="6"/>
  <c r="G31" i="12" s="1"/>
  <c r="S23" i="6"/>
  <c r="J35" i="6"/>
  <c r="J45" i="6"/>
  <c r="K45" i="6" s="1"/>
  <c r="O46" i="6"/>
  <c r="S6" i="6"/>
  <c r="S27" i="6"/>
  <c r="O38" i="6"/>
  <c r="O48" i="6"/>
  <c r="J54" i="6"/>
  <c r="K54" i="6" s="1"/>
  <c r="J19" i="6"/>
  <c r="G25" i="12" s="1"/>
  <c r="O22" i="6"/>
  <c r="O35" i="6"/>
  <c r="S38" i="6"/>
  <c r="O45" i="6"/>
  <c r="S48" i="6"/>
  <c r="S8" i="6"/>
  <c r="J14" i="6"/>
  <c r="O26" i="6"/>
  <c r="J42" i="6"/>
  <c r="J9" i="5"/>
  <c r="K9" i="5" s="1"/>
  <c r="O17" i="5"/>
  <c r="J21" i="5"/>
  <c r="O23" i="5"/>
  <c r="J47" i="5"/>
  <c r="K47" i="5" s="1"/>
  <c r="S51" i="5"/>
  <c r="O5" i="5"/>
  <c r="S7" i="5"/>
  <c r="O9" i="5"/>
  <c r="O13" i="5"/>
  <c r="O19" i="5"/>
  <c r="O30" i="5"/>
  <c r="O39" i="5"/>
  <c r="O47" i="5"/>
  <c r="S9" i="5"/>
  <c r="S19" i="5"/>
  <c r="O21" i="5"/>
  <c r="S30" i="5"/>
  <c r="S52" i="5"/>
  <c r="J6" i="5"/>
  <c r="K6" i="5" s="1"/>
  <c r="J18" i="5"/>
  <c r="S21" i="5"/>
  <c r="J26" i="5"/>
  <c r="J45" i="5"/>
  <c r="K45" i="5" s="1"/>
  <c r="J48" i="5"/>
  <c r="K48" i="5" s="1"/>
  <c r="S53" i="5"/>
  <c r="S30" i="4"/>
  <c r="J53" i="4"/>
  <c r="K53" i="4" s="1"/>
  <c r="O53" i="4"/>
  <c r="J37" i="3"/>
  <c r="J7" i="3"/>
  <c r="J46" i="3"/>
  <c r="J2" i="3"/>
  <c r="J30" i="3"/>
  <c r="J38" i="3"/>
  <c r="J17" i="3"/>
  <c r="D13" i="12" s="1"/>
  <c r="J27" i="3"/>
  <c r="J36" i="3"/>
  <c r="J45" i="3"/>
  <c r="J22" i="3"/>
  <c r="D31" i="12" s="1"/>
  <c r="J52" i="3"/>
  <c r="J8" i="3"/>
  <c r="J20" i="3"/>
  <c r="D27" i="12" s="1"/>
  <c r="J39" i="3"/>
  <c r="J48" i="3"/>
  <c r="S2" i="3"/>
  <c r="D8" i="12" s="1"/>
  <c r="J5" i="3"/>
  <c r="J11" i="3" s="1"/>
  <c r="J10" i="3"/>
  <c r="J13" i="3"/>
  <c r="J23" i="3"/>
  <c r="D33" i="12" s="1"/>
  <c r="J34" i="3"/>
  <c r="J53" i="3"/>
  <c r="J9" i="3"/>
  <c r="J21" i="3"/>
  <c r="D29" i="12" s="1"/>
  <c r="J40" i="3"/>
  <c r="J51" i="3"/>
  <c r="I2" i="3"/>
  <c r="D7" i="12" s="1"/>
  <c r="J14" i="3"/>
  <c r="D50" i="12" s="1"/>
  <c r="J26" i="3"/>
  <c r="J35" i="3"/>
  <c r="J42" i="3"/>
  <c r="J54" i="3"/>
  <c r="J39" i="1"/>
  <c r="O30" i="1"/>
  <c r="S42" i="1"/>
  <c r="S5" i="1"/>
  <c r="J38" i="1"/>
  <c r="O31" i="1"/>
  <c r="S39" i="1"/>
  <c r="J4" i="1"/>
  <c r="J21" i="1"/>
  <c r="K21" i="1" s="1"/>
  <c r="O4" i="1"/>
  <c r="O39" i="1"/>
  <c r="S30" i="1"/>
  <c r="J54" i="1"/>
  <c r="K54" i="1" s="1"/>
  <c r="J20" i="1"/>
  <c r="K20" i="1" s="1"/>
  <c r="O10" i="1"/>
  <c r="O45" i="1"/>
  <c r="S4" i="1"/>
  <c r="S21" i="1"/>
  <c r="J53" i="1"/>
  <c r="K53" i="1" s="1"/>
  <c r="J10" i="1"/>
  <c r="K10" i="1" s="1"/>
  <c r="O13" i="1"/>
  <c r="O46" i="1"/>
  <c r="S54" i="1"/>
  <c r="S20" i="1"/>
  <c r="G4" i="8"/>
  <c r="G20" i="8"/>
  <c r="G36" i="8"/>
  <c r="G42" i="8"/>
  <c r="G51" i="8"/>
  <c r="R51" i="8" s="1"/>
  <c r="G6" i="8"/>
  <c r="R6" i="8" s="1"/>
  <c r="G22" i="8"/>
  <c r="G38" i="8"/>
  <c r="G46" i="8"/>
  <c r="R46" i="8" s="1"/>
  <c r="G8" i="8"/>
  <c r="G26" i="8"/>
  <c r="G40" i="8"/>
  <c r="G53" i="8"/>
  <c r="G10" i="8"/>
  <c r="R10" i="8" s="1"/>
  <c r="G17" i="8"/>
  <c r="G31" i="8"/>
  <c r="G35" i="8"/>
  <c r="G48" i="8"/>
  <c r="R48" i="8" s="1"/>
  <c r="G5" i="8"/>
  <c r="R5" i="8" s="1"/>
  <c r="G14" i="8"/>
  <c r="I53" i="12" s="1"/>
  <c r="G21" i="8"/>
  <c r="G23" i="8"/>
  <c r="G30" i="8"/>
  <c r="K30" i="8" s="1"/>
  <c r="G37" i="8"/>
  <c r="G39" i="8"/>
  <c r="F2" i="8"/>
  <c r="G19" i="8"/>
  <c r="I26" i="12" s="1"/>
  <c r="G45" i="8"/>
  <c r="G7" i="8"/>
  <c r="G9" i="8"/>
  <c r="R9" i="8" s="1"/>
  <c r="G54" i="8"/>
  <c r="I61" i="12" s="1"/>
  <c r="G52" i="5"/>
  <c r="F61" i="12" s="1"/>
  <c r="G34" i="5"/>
  <c r="G38" i="5"/>
  <c r="G53" i="5"/>
  <c r="G4" i="2"/>
  <c r="G46" i="2"/>
  <c r="K46" i="2" s="1"/>
  <c r="G13" i="2"/>
  <c r="G45" i="2"/>
  <c r="K45" i="2" s="1"/>
  <c r="G10" i="2"/>
  <c r="K10" i="2" s="1"/>
  <c r="G21" i="2"/>
  <c r="G34" i="2"/>
  <c r="F2" i="2"/>
  <c r="G31" i="2"/>
  <c r="N2" i="1"/>
  <c r="M6" i="10"/>
  <c r="N6" i="10" s="1"/>
  <c r="Q7" i="10"/>
  <c r="R7" i="10" s="1"/>
  <c r="M10" i="10"/>
  <c r="N10" i="10" s="1"/>
  <c r="Q13" i="10"/>
  <c r="M18" i="10"/>
  <c r="N18" i="10" s="1"/>
  <c r="Q19" i="10"/>
  <c r="R19" i="10" s="1"/>
  <c r="M22" i="10"/>
  <c r="Q23" i="10"/>
  <c r="M30" i="10"/>
  <c r="Q31" i="10"/>
  <c r="M36" i="10"/>
  <c r="Q37" i="10"/>
  <c r="M46" i="10"/>
  <c r="N46" i="10" s="1"/>
  <c r="Q47" i="10"/>
  <c r="M52" i="10"/>
  <c r="N52" i="10" s="1"/>
  <c r="Q53" i="10"/>
  <c r="R53" i="10" s="1"/>
  <c r="M4" i="10"/>
  <c r="Q5" i="10"/>
  <c r="R5" i="10" s="1"/>
  <c r="M8" i="10"/>
  <c r="N8" i="10" s="1"/>
  <c r="Q9" i="10"/>
  <c r="R9" i="10" s="1"/>
  <c r="M14" i="10"/>
  <c r="Q17" i="10"/>
  <c r="R17" i="10" s="1"/>
  <c r="M20" i="10"/>
  <c r="N20" i="10" s="1"/>
  <c r="Q21" i="10"/>
  <c r="R21" i="10" s="1"/>
  <c r="M26" i="10"/>
  <c r="Q27" i="10"/>
  <c r="M34" i="10"/>
  <c r="Q35" i="10"/>
  <c r="M38" i="10"/>
  <c r="Q39" i="10"/>
  <c r="M42" i="10"/>
  <c r="Q45" i="10"/>
  <c r="M48" i="10"/>
  <c r="Q51" i="10"/>
  <c r="R51" i="10" s="1"/>
  <c r="M54" i="10"/>
  <c r="I5" i="10"/>
  <c r="I7" i="10"/>
  <c r="I9" i="10"/>
  <c r="I10" i="10"/>
  <c r="I14" i="10"/>
  <c r="I17" i="10"/>
  <c r="I19" i="10"/>
  <c r="I21" i="10"/>
  <c r="I22" i="10"/>
  <c r="I26" i="10"/>
  <c r="I27" i="10"/>
  <c r="I31" i="10"/>
  <c r="I34" i="10"/>
  <c r="I36" i="10"/>
  <c r="I38" i="10"/>
  <c r="I45" i="10"/>
  <c r="I47" i="10"/>
  <c r="I51" i="10"/>
  <c r="I53" i="10"/>
  <c r="I2" i="10"/>
  <c r="K7" i="12" s="1"/>
  <c r="I4" i="10"/>
  <c r="I6" i="10"/>
  <c r="I8" i="10"/>
  <c r="I13" i="10"/>
  <c r="I18" i="10"/>
  <c r="I20" i="10"/>
  <c r="I23" i="10"/>
  <c r="I30" i="10"/>
  <c r="I35" i="10"/>
  <c r="I37" i="10"/>
  <c r="I39" i="10"/>
  <c r="I42" i="10"/>
  <c r="I46" i="10"/>
  <c r="I48" i="10"/>
  <c r="I52" i="10"/>
  <c r="I54" i="10"/>
  <c r="F4" i="10"/>
  <c r="F5" i="10"/>
  <c r="F6" i="10"/>
  <c r="F7" i="10"/>
  <c r="F8" i="10"/>
  <c r="F9" i="10"/>
  <c r="F10" i="10"/>
  <c r="F13" i="10"/>
  <c r="F14" i="10"/>
  <c r="F17" i="10"/>
  <c r="F18" i="10"/>
  <c r="F19" i="10"/>
  <c r="F20" i="10"/>
  <c r="F21" i="10"/>
  <c r="F22" i="10"/>
  <c r="F23" i="10"/>
  <c r="F26" i="10"/>
  <c r="F27" i="10"/>
  <c r="F30" i="10"/>
  <c r="F31" i="10"/>
  <c r="F34" i="10"/>
  <c r="F35" i="10"/>
  <c r="F36" i="10"/>
  <c r="F37" i="10"/>
  <c r="F38" i="10"/>
  <c r="F39" i="10"/>
  <c r="F42" i="10"/>
  <c r="F45" i="10"/>
  <c r="F46" i="10"/>
  <c r="F47" i="10"/>
  <c r="F48" i="10"/>
  <c r="F51" i="10"/>
  <c r="F52" i="10"/>
  <c r="F53" i="10"/>
  <c r="F54" i="10"/>
  <c r="F6" i="9"/>
  <c r="F10" i="9"/>
  <c r="F18" i="9"/>
  <c r="F22" i="9"/>
  <c r="F30" i="9"/>
  <c r="F36" i="9"/>
  <c r="F40" i="9"/>
  <c r="F46" i="9"/>
  <c r="F52" i="9"/>
  <c r="I6" i="9"/>
  <c r="I10" i="9"/>
  <c r="I18" i="9"/>
  <c r="I22" i="9"/>
  <c r="I30" i="9"/>
  <c r="I36" i="9"/>
  <c r="I40" i="9"/>
  <c r="I46" i="9"/>
  <c r="I52" i="9"/>
  <c r="F4" i="9"/>
  <c r="F8" i="9"/>
  <c r="F14" i="9"/>
  <c r="F20" i="9"/>
  <c r="F26" i="9"/>
  <c r="F34" i="9"/>
  <c r="F38" i="9"/>
  <c r="F42" i="9"/>
  <c r="F48" i="9"/>
  <c r="F54" i="9"/>
  <c r="I4" i="9"/>
  <c r="I8" i="9"/>
  <c r="I14" i="9"/>
  <c r="I20" i="9"/>
  <c r="I26" i="9"/>
  <c r="I34" i="9"/>
  <c r="I38" i="9"/>
  <c r="I42" i="9"/>
  <c r="I48" i="9"/>
  <c r="I54" i="9"/>
  <c r="F2" i="9"/>
  <c r="S6" i="8"/>
  <c r="S19" i="8"/>
  <c r="S35" i="8"/>
  <c r="J38" i="8"/>
  <c r="S39" i="8"/>
  <c r="S54" i="8"/>
  <c r="S5" i="8"/>
  <c r="J10" i="8"/>
  <c r="O21" i="8"/>
  <c r="S34" i="8"/>
  <c r="J37" i="8"/>
  <c r="S38" i="8"/>
  <c r="O45" i="8"/>
  <c r="J48" i="8"/>
  <c r="O4" i="8"/>
  <c r="J17" i="8"/>
  <c r="I13" i="12" s="1"/>
  <c r="J23" i="8"/>
  <c r="I33" i="12" s="1"/>
  <c r="S26" i="8"/>
  <c r="J31" i="8"/>
  <c r="I36" i="12" s="1"/>
  <c r="J42" i="8"/>
  <c r="S53" i="8"/>
  <c r="S18" i="8"/>
  <c r="O7" i="8"/>
  <c r="O17" i="8"/>
  <c r="J20" i="8"/>
  <c r="I27" i="12" s="1"/>
  <c r="O31" i="8"/>
  <c r="J36" i="8"/>
  <c r="S37" i="8"/>
  <c r="O40" i="8"/>
  <c r="O42" i="8"/>
  <c r="S48" i="8"/>
  <c r="M10" i="7"/>
  <c r="N10" i="7" s="1"/>
  <c r="M22" i="7"/>
  <c r="N22" i="7" s="1"/>
  <c r="M36" i="7"/>
  <c r="M45" i="7"/>
  <c r="N45" i="7" s="1"/>
  <c r="M9" i="7"/>
  <c r="N9" i="7" s="1"/>
  <c r="M21" i="7"/>
  <c r="M35" i="7"/>
  <c r="M42" i="7"/>
  <c r="M54" i="7"/>
  <c r="N54" i="7" s="1"/>
  <c r="M8" i="7"/>
  <c r="M53" i="7"/>
  <c r="M7" i="7"/>
  <c r="N7" i="7" s="1"/>
  <c r="M19" i="7"/>
  <c r="N19" i="7" s="1"/>
  <c r="M31" i="7"/>
  <c r="N31" i="7" s="1"/>
  <c r="M52" i="7"/>
  <c r="N52" i="7" s="1"/>
  <c r="M6" i="7"/>
  <c r="N6" i="7" s="1"/>
  <c r="M18" i="7"/>
  <c r="N18" i="7" s="1"/>
  <c r="M30" i="7"/>
  <c r="M40" i="7"/>
  <c r="M51" i="7"/>
  <c r="N51" i="7" s="1"/>
  <c r="M20" i="7"/>
  <c r="N20" i="7" s="1"/>
  <c r="M34" i="7"/>
  <c r="M5" i="7"/>
  <c r="N5" i="7" s="1"/>
  <c r="M17" i="7"/>
  <c r="N17" i="7" s="1"/>
  <c r="M27" i="7"/>
  <c r="N27" i="7" s="1"/>
  <c r="M39" i="7"/>
  <c r="M48" i="7"/>
  <c r="G6" i="6"/>
  <c r="G19" i="6"/>
  <c r="G26" i="12" s="1"/>
  <c r="G37" i="6"/>
  <c r="G40" i="6"/>
  <c r="Q7" i="6"/>
  <c r="R7" i="6" s="1"/>
  <c r="G22" i="6"/>
  <c r="G32" i="12" s="1"/>
  <c r="G46" i="6"/>
  <c r="M2" i="6"/>
  <c r="N2" i="6" s="1"/>
  <c r="G31" i="6"/>
  <c r="G37" i="12" s="1"/>
  <c r="G4" i="6"/>
  <c r="G8" i="6"/>
  <c r="G17" i="6"/>
  <c r="Q19" i="6"/>
  <c r="G21" i="6"/>
  <c r="G35" i="6"/>
  <c r="G13" i="6"/>
  <c r="G39" i="6"/>
  <c r="G53" i="6"/>
  <c r="N53" i="6" s="1"/>
  <c r="Q5" i="6"/>
  <c r="G26" i="6"/>
  <c r="G42" i="6"/>
  <c r="G48" i="6"/>
  <c r="Q52" i="5"/>
  <c r="M18" i="5"/>
  <c r="N18" i="5" s="1"/>
  <c r="M34" i="5"/>
  <c r="M37" i="5"/>
  <c r="M46" i="5"/>
  <c r="N46" i="5" s="1"/>
  <c r="M9" i="5"/>
  <c r="N9" i="5" s="1"/>
  <c r="M22" i="5"/>
  <c r="N22" i="5" s="1"/>
  <c r="M26" i="5"/>
  <c r="N26" i="5" s="1"/>
  <c r="M53" i="5"/>
  <c r="M13" i="5"/>
  <c r="F41" i="12" s="1"/>
  <c r="M17" i="5"/>
  <c r="N17" i="5" s="1"/>
  <c r="M35" i="5"/>
  <c r="M38" i="5"/>
  <c r="M47" i="5"/>
  <c r="M51" i="5"/>
  <c r="N51" i="5" s="1"/>
  <c r="M2" i="5"/>
  <c r="N2" i="5" s="1"/>
  <c r="Q31" i="5"/>
  <c r="R31" i="5" s="1"/>
  <c r="M45" i="5"/>
  <c r="N45" i="5" s="1"/>
  <c r="I6" i="5"/>
  <c r="F14" i="5"/>
  <c r="F22" i="5"/>
  <c r="I27" i="5"/>
  <c r="F31" i="5"/>
  <c r="F38" i="5"/>
  <c r="F45" i="5"/>
  <c r="I53" i="5"/>
  <c r="F2" i="5"/>
  <c r="I9" i="5"/>
  <c r="F18" i="5"/>
  <c r="F26" i="5"/>
  <c r="F34" i="5"/>
  <c r="F36" i="5"/>
  <c r="I40" i="5"/>
  <c r="F52" i="5"/>
  <c r="F21" i="5"/>
  <c r="I45" i="5"/>
  <c r="F47" i="5"/>
  <c r="I2" i="5"/>
  <c r="F7" i="12" s="1"/>
  <c r="F7" i="5"/>
  <c r="I13" i="5"/>
  <c r="F23" i="5"/>
  <c r="I47" i="5"/>
  <c r="I54" i="5"/>
  <c r="I17" i="5"/>
  <c r="I30" i="5"/>
  <c r="I39" i="5"/>
  <c r="F42" i="5"/>
  <c r="F6" i="5"/>
  <c r="I7" i="5"/>
  <c r="I20" i="5"/>
  <c r="I23" i="5"/>
  <c r="F27" i="5"/>
  <c r="F35" i="5"/>
  <c r="I51" i="5"/>
  <c r="F53" i="5"/>
  <c r="I4" i="5"/>
  <c r="F9" i="5"/>
  <c r="I46" i="5"/>
  <c r="I4" i="4"/>
  <c r="I6" i="4"/>
  <c r="J8" i="4"/>
  <c r="I10" i="4"/>
  <c r="S14" i="4"/>
  <c r="J18" i="4"/>
  <c r="O20" i="4"/>
  <c r="I22" i="4"/>
  <c r="O26" i="4"/>
  <c r="J30" i="4"/>
  <c r="K30" i="4" s="1"/>
  <c r="I36" i="4"/>
  <c r="O38" i="4"/>
  <c r="O40" i="4"/>
  <c r="I45" i="4"/>
  <c r="F51" i="4"/>
  <c r="S54" i="4"/>
  <c r="F5" i="4"/>
  <c r="S6" i="4"/>
  <c r="F9" i="4"/>
  <c r="F13" i="4"/>
  <c r="F17" i="4"/>
  <c r="O18" i="4"/>
  <c r="F21" i="4"/>
  <c r="F23" i="4"/>
  <c r="F27" i="4"/>
  <c r="O30" i="4"/>
  <c r="I34" i="4"/>
  <c r="F37" i="4"/>
  <c r="S38" i="4"/>
  <c r="S40" i="4"/>
  <c r="F42" i="4"/>
  <c r="S45" i="4"/>
  <c r="I47" i="4"/>
  <c r="I53" i="4"/>
  <c r="O9" i="4"/>
  <c r="J17" i="4"/>
  <c r="O21" i="4"/>
  <c r="O27" i="4"/>
  <c r="O37" i="4"/>
  <c r="O5" i="4"/>
  <c r="F8" i="4"/>
  <c r="S9" i="4"/>
  <c r="F14" i="4"/>
  <c r="F18" i="4"/>
  <c r="F20" i="4"/>
  <c r="S21" i="4"/>
  <c r="F26" i="4"/>
  <c r="F30" i="4"/>
  <c r="I31" i="4"/>
  <c r="J35" i="4"/>
  <c r="F38" i="4"/>
  <c r="F40" i="4"/>
  <c r="I46" i="4"/>
  <c r="O48" i="4"/>
  <c r="I52" i="4"/>
  <c r="F54" i="4"/>
  <c r="I7" i="4"/>
  <c r="O13" i="4"/>
  <c r="I19" i="4"/>
  <c r="J23" i="4"/>
  <c r="I35" i="4"/>
  <c r="I39" i="4"/>
  <c r="J42" i="4"/>
  <c r="I48" i="4"/>
  <c r="S53" i="4"/>
  <c r="F4" i="4"/>
  <c r="F6" i="4"/>
  <c r="F10" i="4"/>
  <c r="F22" i="4"/>
  <c r="S31" i="4"/>
  <c r="F36" i="4"/>
  <c r="F45" i="4"/>
  <c r="O52" i="4"/>
  <c r="S8" i="4"/>
  <c r="S13" i="4"/>
  <c r="J20" i="4"/>
  <c r="S23" i="4"/>
  <c r="J37" i="4"/>
  <c r="S47" i="4"/>
  <c r="M52" i="4"/>
  <c r="N52" i="4" s="1"/>
  <c r="J4" i="4"/>
  <c r="O7" i="4"/>
  <c r="O10" i="4"/>
  <c r="J19" i="4"/>
  <c r="S22" i="4"/>
  <c r="J31" i="4"/>
  <c r="S34" i="4"/>
  <c r="O36" i="4"/>
  <c r="S46" i="4"/>
  <c r="J51" i="4"/>
  <c r="K51" i="4" s="1"/>
  <c r="J54" i="4"/>
  <c r="K54" i="4" s="1"/>
  <c r="S5" i="4"/>
  <c r="J7" i="4"/>
  <c r="K7" i="4" s="1"/>
  <c r="J10" i="4"/>
  <c r="K10" i="4" s="1"/>
  <c r="S17" i="4"/>
  <c r="Q22" i="4"/>
  <c r="R22" i="4" s="1"/>
  <c r="O34" i="4"/>
  <c r="J39" i="4"/>
  <c r="O46" i="4"/>
  <c r="O4" i="4"/>
  <c r="J9" i="4"/>
  <c r="K9" i="4" s="1"/>
  <c r="Q14" i="4"/>
  <c r="S19" i="4"/>
  <c r="J26" i="4"/>
  <c r="K26" i="4" s="1"/>
  <c r="M31" i="4"/>
  <c r="N31" i="4" s="1"/>
  <c r="S36" i="4"/>
  <c r="Q45" i="4"/>
  <c r="R45" i="4" s="1"/>
  <c r="J48" i="4"/>
  <c r="K48" i="4" s="1"/>
  <c r="M51" i="4"/>
  <c r="N51" i="4" s="1"/>
  <c r="M54" i="4"/>
  <c r="G7" i="3"/>
  <c r="G9" i="3"/>
  <c r="G13" i="3"/>
  <c r="G17" i="3"/>
  <c r="D15" i="12" s="1"/>
  <c r="G19" i="3"/>
  <c r="G21" i="3"/>
  <c r="D30" i="12" s="1"/>
  <c r="G23" i="3"/>
  <c r="D34" i="12" s="1"/>
  <c r="G27" i="3"/>
  <c r="G31" i="3"/>
  <c r="O2" i="3"/>
  <c r="M54" i="3"/>
  <c r="M53" i="3"/>
  <c r="M52" i="3"/>
  <c r="M51" i="3"/>
  <c r="M48" i="3"/>
  <c r="M47" i="3"/>
  <c r="M46" i="3"/>
  <c r="M45" i="3"/>
  <c r="M42" i="3"/>
  <c r="M40" i="3"/>
  <c r="M39" i="3"/>
  <c r="M38" i="3"/>
  <c r="M37" i="3"/>
  <c r="M36" i="3"/>
  <c r="M35" i="3"/>
  <c r="M34" i="3"/>
  <c r="M30" i="3"/>
  <c r="M27" i="3"/>
  <c r="M26" i="3"/>
  <c r="M23" i="3"/>
  <c r="M22" i="3"/>
  <c r="M21" i="3"/>
  <c r="M20" i="3"/>
  <c r="M19" i="3"/>
  <c r="M18" i="3"/>
  <c r="M17" i="3"/>
  <c r="M14" i="3"/>
  <c r="D51" i="12" s="1"/>
  <c r="M13" i="3"/>
  <c r="D41" i="12" s="1"/>
  <c r="M10" i="3"/>
  <c r="M9" i="3"/>
  <c r="M8" i="3"/>
  <c r="M7" i="3"/>
  <c r="M6" i="3"/>
  <c r="G35" i="3"/>
  <c r="G37" i="3"/>
  <c r="G39" i="3"/>
  <c r="G42" i="3"/>
  <c r="G46" i="3"/>
  <c r="G48" i="3"/>
  <c r="G52" i="3"/>
  <c r="G54" i="3"/>
  <c r="Q54" i="3"/>
  <c r="Q53" i="3"/>
  <c r="Q52" i="3"/>
  <c r="Q51" i="3"/>
  <c r="Q48" i="3"/>
  <c r="R48" i="3" s="1"/>
  <c r="Q47" i="3"/>
  <c r="Q46" i="3"/>
  <c r="Q45" i="3"/>
  <c r="Q42" i="3"/>
  <c r="Q40" i="3"/>
  <c r="Q39" i="3"/>
  <c r="Q38" i="3"/>
  <c r="Q37" i="3"/>
  <c r="Q36" i="3"/>
  <c r="Q35" i="3"/>
  <c r="Q34" i="3"/>
  <c r="Q31" i="3"/>
  <c r="Q30" i="3"/>
  <c r="Q27" i="3"/>
  <c r="Q26" i="3"/>
  <c r="Q23" i="3"/>
  <c r="Q22" i="3"/>
  <c r="Q21" i="3"/>
  <c r="Q20" i="3"/>
  <c r="Q19" i="3"/>
  <c r="R19" i="3" s="1"/>
  <c r="Q18" i="3"/>
  <c r="Q17" i="3"/>
  <c r="Q14" i="3"/>
  <c r="D52" i="12" s="1"/>
  <c r="Q13" i="3"/>
  <c r="D42" i="12" s="1"/>
  <c r="Q10" i="3"/>
  <c r="Q9" i="3"/>
  <c r="Q8" i="3"/>
  <c r="Q7" i="3"/>
  <c r="R7" i="3" s="1"/>
  <c r="Q6" i="3"/>
  <c r="Q5" i="3"/>
  <c r="Q4" i="3"/>
  <c r="G6" i="3"/>
  <c r="K6" i="3" s="1"/>
  <c r="G8" i="3"/>
  <c r="G10" i="3"/>
  <c r="G14" i="3"/>
  <c r="D53" i="12" s="1"/>
  <c r="G18" i="3"/>
  <c r="G20" i="3"/>
  <c r="D28" i="12" s="1"/>
  <c r="G22" i="3"/>
  <c r="G26" i="3"/>
  <c r="R26" i="3" s="1"/>
  <c r="G30" i="3"/>
  <c r="M4" i="3"/>
  <c r="G34" i="3"/>
  <c r="G36" i="3"/>
  <c r="G38" i="3"/>
  <c r="G40" i="3"/>
  <c r="G45" i="3"/>
  <c r="G47" i="3"/>
  <c r="G51" i="3"/>
  <c r="G53" i="3"/>
  <c r="R53" i="3" s="1"/>
  <c r="O4" i="3"/>
  <c r="O5" i="3"/>
  <c r="O6" i="3"/>
  <c r="O7" i="3"/>
  <c r="O8" i="3"/>
  <c r="O9" i="3"/>
  <c r="O10" i="3"/>
  <c r="O13" i="3"/>
  <c r="O14" i="3"/>
  <c r="O17" i="3"/>
  <c r="O18" i="3"/>
  <c r="O19" i="3"/>
  <c r="O20" i="3"/>
  <c r="O21" i="3"/>
  <c r="O22" i="3"/>
  <c r="O23" i="3"/>
  <c r="O26" i="3"/>
  <c r="O27" i="3"/>
  <c r="O30" i="3"/>
  <c r="O31" i="3"/>
  <c r="O34" i="3"/>
  <c r="O35" i="3"/>
  <c r="O36" i="3"/>
  <c r="O37" i="3"/>
  <c r="O38" i="3"/>
  <c r="O39" i="3"/>
  <c r="O40" i="3"/>
  <c r="O42" i="3"/>
  <c r="O45" i="3"/>
  <c r="O46" i="3"/>
  <c r="O47" i="3"/>
  <c r="O48" i="3"/>
  <c r="O51" i="3"/>
  <c r="O52" i="3"/>
  <c r="O53" i="3"/>
  <c r="O54" i="3"/>
  <c r="S4" i="3"/>
  <c r="S5" i="3"/>
  <c r="S6" i="3"/>
  <c r="S7" i="3"/>
  <c r="S8" i="3"/>
  <c r="S9" i="3"/>
  <c r="S10" i="3"/>
  <c r="S13" i="3"/>
  <c r="S14" i="3"/>
  <c r="S17" i="3"/>
  <c r="S18" i="3"/>
  <c r="S19" i="3"/>
  <c r="S20" i="3"/>
  <c r="S21" i="3"/>
  <c r="S22" i="3"/>
  <c r="S23" i="3"/>
  <c r="S26" i="3"/>
  <c r="S27" i="3"/>
  <c r="S30" i="3"/>
  <c r="S31" i="3"/>
  <c r="S34" i="3"/>
  <c r="S35" i="3"/>
  <c r="S36" i="3"/>
  <c r="S37" i="3"/>
  <c r="S38" i="3"/>
  <c r="S39" i="3"/>
  <c r="S40" i="3"/>
  <c r="S42" i="3"/>
  <c r="S45" i="3"/>
  <c r="S46" i="3"/>
  <c r="S47" i="3"/>
  <c r="S48" i="3"/>
  <c r="S51" i="3"/>
  <c r="S52" i="3"/>
  <c r="S53" i="3"/>
  <c r="S54" i="3"/>
  <c r="Q52" i="2"/>
  <c r="Q22" i="2"/>
  <c r="Q6" i="2"/>
  <c r="Q10" i="2"/>
  <c r="F46" i="1"/>
  <c r="F37" i="1"/>
  <c r="F23" i="1"/>
  <c r="F13" i="1"/>
  <c r="I54" i="1"/>
  <c r="I42" i="1"/>
  <c r="I35" i="1"/>
  <c r="I21" i="1"/>
  <c r="I9" i="1"/>
  <c r="F45" i="1"/>
  <c r="F36" i="1"/>
  <c r="F22" i="1"/>
  <c r="F10" i="1"/>
  <c r="I53" i="1"/>
  <c r="I34" i="1"/>
  <c r="I20" i="1"/>
  <c r="I8" i="1"/>
  <c r="F4" i="1"/>
  <c r="F52" i="1"/>
  <c r="F31" i="1"/>
  <c r="F19" i="1"/>
  <c r="F7" i="1"/>
  <c r="I48" i="1"/>
  <c r="I39" i="1"/>
  <c r="I27" i="1"/>
  <c r="I17" i="1"/>
  <c r="I5" i="1"/>
  <c r="F51" i="1"/>
  <c r="F40" i="1"/>
  <c r="F30" i="1"/>
  <c r="F18" i="1"/>
  <c r="F6" i="1"/>
  <c r="I47" i="1"/>
  <c r="I38" i="1"/>
  <c r="I26" i="1"/>
  <c r="I14" i="1"/>
  <c r="F48" i="1"/>
  <c r="F39" i="1"/>
  <c r="F27" i="1"/>
  <c r="F17" i="1"/>
  <c r="F5" i="1"/>
  <c r="I46" i="1"/>
  <c r="I37" i="1"/>
  <c r="I23" i="1"/>
  <c r="I13" i="1"/>
  <c r="J27" i="1"/>
  <c r="K27" i="1" s="1"/>
  <c r="J8" i="1"/>
  <c r="K8" i="1" s="1"/>
  <c r="O6" i="1"/>
  <c r="O23" i="1"/>
  <c r="O40" i="1"/>
  <c r="S27" i="1"/>
  <c r="S8" i="1"/>
  <c r="J22" i="1"/>
  <c r="K22" i="1" s="1"/>
  <c r="J6" i="1"/>
  <c r="K6" i="1" s="1"/>
  <c r="O7" i="1"/>
  <c r="O26" i="1"/>
  <c r="O42" i="1"/>
  <c r="S22" i="1"/>
  <c r="S6" i="1"/>
  <c r="J35" i="1"/>
  <c r="O14" i="1"/>
  <c r="O48" i="1"/>
  <c r="S52" i="1"/>
  <c r="S35" i="1"/>
  <c r="S18" i="1"/>
  <c r="O2" i="1"/>
  <c r="J52" i="1"/>
  <c r="K52" i="1" s="1"/>
  <c r="J18" i="1"/>
  <c r="K18" i="1" s="1"/>
  <c r="O35" i="1"/>
  <c r="J48" i="1"/>
  <c r="J34" i="1"/>
  <c r="J17" i="1"/>
  <c r="K17" i="1" s="1"/>
  <c r="O18" i="1"/>
  <c r="O36" i="1"/>
  <c r="O51" i="1"/>
  <c r="S48" i="1"/>
  <c r="S34" i="1"/>
  <c r="S17" i="1"/>
  <c r="S2" i="10"/>
  <c r="K8" i="12" s="1"/>
  <c r="O4" i="9"/>
  <c r="O5" i="9"/>
  <c r="O6" i="9"/>
  <c r="O7" i="9"/>
  <c r="O8" i="9"/>
  <c r="O9" i="9"/>
  <c r="O10" i="9"/>
  <c r="O13" i="9"/>
  <c r="O14" i="9"/>
  <c r="O17" i="9"/>
  <c r="O18" i="9"/>
  <c r="O19" i="9"/>
  <c r="O20" i="9"/>
  <c r="O21" i="9"/>
  <c r="O22" i="9"/>
  <c r="O23" i="9"/>
  <c r="O26" i="9"/>
  <c r="O27" i="9"/>
  <c r="O30" i="9"/>
  <c r="O31" i="9"/>
  <c r="O34" i="9"/>
  <c r="O35" i="9"/>
  <c r="O36" i="9"/>
  <c r="O37" i="9"/>
  <c r="O38" i="9"/>
  <c r="O39" i="9"/>
  <c r="O40" i="9"/>
  <c r="O42" i="9"/>
  <c r="O45" i="9"/>
  <c r="O46" i="9"/>
  <c r="O47" i="9"/>
  <c r="O48" i="9"/>
  <c r="O51" i="9"/>
  <c r="O52" i="9"/>
  <c r="O53" i="9"/>
  <c r="O54" i="9"/>
  <c r="S2" i="9"/>
  <c r="J8" i="12" s="1"/>
  <c r="G4" i="9"/>
  <c r="G5" i="9"/>
  <c r="R5" i="9" s="1"/>
  <c r="G6" i="9"/>
  <c r="K6" i="9" s="1"/>
  <c r="G7" i="9"/>
  <c r="K7" i="9" s="1"/>
  <c r="G8" i="9"/>
  <c r="G9" i="9"/>
  <c r="K9" i="9" s="1"/>
  <c r="G10" i="9"/>
  <c r="G13" i="9"/>
  <c r="J11" i="12" s="1"/>
  <c r="G14" i="9"/>
  <c r="J53" i="12" s="1"/>
  <c r="G17" i="9"/>
  <c r="G18" i="9"/>
  <c r="G19" i="9"/>
  <c r="J26" i="12" s="1"/>
  <c r="G20" i="9"/>
  <c r="J28" i="12" s="1"/>
  <c r="G21" i="9"/>
  <c r="G22" i="9"/>
  <c r="G23" i="9"/>
  <c r="J34" i="12" s="1"/>
  <c r="G26" i="9"/>
  <c r="G27" i="9"/>
  <c r="K27" i="9" s="1"/>
  <c r="G30" i="9"/>
  <c r="G31" i="9"/>
  <c r="G34" i="9"/>
  <c r="G35" i="9"/>
  <c r="G36" i="9"/>
  <c r="G37" i="9"/>
  <c r="G38" i="9"/>
  <c r="G39" i="9"/>
  <c r="G40" i="9"/>
  <c r="G42" i="9"/>
  <c r="G45" i="9"/>
  <c r="N45" i="9" s="1"/>
  <c r="G46" i="9"/>
  <c r="K46" i="9" s="1"/>
  <c r="G47" i="9"/>
  <c r="R47" i="9" s="1"/>
  <c r="G48" i="9"/>
  <c r="G51" i="9"/>
  <c r="G52" i="9"/>
  <c r="J61" i="12" s="1"/>
  <c r="G53" i="9"/>
  <c r="R53" i="9" s="1"/>
  <c r="G54" i="9"/>
  <c r="O2" i="9"/>
  <c r="J8" i="8"/>
  <c r="M9" i="8"/>
  <c r="M10" i="8"/>
  <c r="O13" i="8"/>
  <c r="S17" i="8"/>
  <c r="J22" i="8"/>
  <c r="I31" i="12" s="1"/>
  <c r="O23" i="8"/>
  <c r="O26" i="8"/>
  <c r="O27" i="8"/>
  <c r="S31" i="8"/>
  <c r="S45" i="8"/>
  <c r="M2" i="8"/>
  <c r="N2" i="8" s="1"/>
  <c r="M26" i="8"/>
  <c r="J7" i="8"/>
  <c r="O8" i="8"/>
  <c r="O9" i="8"/>
  <c r="O10" i="8"/>
  <c r="S14" i="8"/>
  <c r="J21" i="8"/>
  <c r="I29" i="12" s="1"/>
  <c r="O22" i="8"/>
  <c r="S30" i="8"/>
  <c r="J40" i="8"/>
  <c r="S42" i="8"/>
  <c r="J51" i="8"/>
  <c r="J52" i="8"/>
  <c r="J53" i="8"/>
  <c r="J54" i="8"/>
  <c r="I2" i="8"/>
  <c r="I7" i="12" s="1"/>
  <c r="O2" i="8"/>
  <c r="M53" i="8"/>
  <c r="J5" i="8"/>
  <c r="O6" i="8"/>
  <c r="S8" i="8"/>
  <c r="S9" i="8"/>
  <c r="S10" i="8"/>
  <c r="J19" i="8"/>
  <c r="I25" i="12" s="1"/>
  <c r="O20" i="8"/>
  <c r="S22" i="8"/>
  <c r="J34" i="8"/>
  <c r="M35" i="8"/>
  <c r="M36" i="8"/>
  <c r="M37" i="8"/>
  <c r="M38" i="8"/>
  <c r="O39" i="8"/>
  <c r="J47" i="8"/>
  <c r="O48" i="8"/>
  <c r="O51" i="8"/>
  <c r="O52" i="8"/>
  <c r="O53" i="8"/>
  <c r="O54" i="8"/>
  <c r="M51" i="8"/>
  <c r="N51" i="8" s="1"/>
  <c r="M52" i="8"/>
  <c r="M54" i="8"/>
  <c r="J4" i="8"/>
  <c r="J11" i="8" s="1"/>
  <c r="O5" i="8"/>
  <c r="S7" i="8"/>
  <c r="J18" i="8"/>
  <c r="O19" i="8"/>
  <c r="S21" i="8"/>
  <c r="O34" i="8"/>
  <c r="O35" i="8"/>
  <c r="O36" i="8"/>
  <c r="O37" i="8"/>
  <c r="O38" i="8"/>
  <c r="S40" i="8"/>
  <c r="J46" i="8"/>
  <c r="O47" i="8"/>
  <c r="Q4" i="7"/>
  <c r="Q5" i="7"/>
  <c r="R5" i="7" s="1"/>
  <c r="Q7" i="7"/>
  <c r="R7" i="7" s="1"/>
  <c r="Q9" i="7"/>
  <c r="R9" i="7" s="1"/>
  <c r="Q10" i="7"/>
  <c r="R10" i="7" s="1"/>
  <c r="Q14" i="7"/>
  <c r="Q18" i="7"/>
  <c r="R18" i="7" s="1"/>
  <c r="Q19" i="7"/>
  <c r="R19" i="7" s="1"/>
  <c r="Q20" i="7"/>
  <c r="R20" i="7" s="1"/>
  <c r="Q22" i="7"/>
  <c r="R22" i="7" s="1"/>
  <c r="Q23" i="7"/>
  <c r="R23" i="7" s="1"/>
  <c r="Q26" i="7"/>
  <c r="R26" i="7" s="1"/>
  <c r="Q30" i="7"/>
  <c r="R30" i="7" s="1"/>
  <c r="Q31" i="7"/>
  <c r="R31" i="7" s="1"/>
  <c r="Q34" i="7"/>
  <c r="Q35" i="7"/>
  <c r="Q36" i="7"/>
  <c r="Q38" i="7"/>
  <c r="Q39" i="7"/>
  <c r="Q40" i="7"/>
  <c r="Q42" i="7"/>
  <c r="Q45" i="7"/>
  <c r="R45" i="7" s="1"/>
  <c r="Q46" i="7"/>
  <c r="R46" i="7" s="1"/>
  <c r="Q47" i="7"/>
  <c r="R47" i="7" s="1"/>
  <c r="Q48" i="7"/>
  <c r="R48" i="7" s="1"/>
  <c r="Q51" i="7"/>
  <c r="R51" i="7" s="1"/>
  <c r="Q52" i="7"/>
  <c r="R52" i="7" s="1"/>
  <c r="Q53" i="7"/>
  <c r="R53" i="7" s="1"/>
  <c r="Q54" i="7"/>
  <c r="R54" i="7" s="1"/>
  <c r="Q6" i="7"/>
  <c r="Q8" i="7"/>
  <c r="R8" i="7" s="1"/>
  <c r="Q13" i="7"/>
  <c r="Q17" i="7"/>
  <c r="R17" i="7" s="1"/>
  <c r="Q21" i="7"/>
  <c r="R21" i="7" s="1"/>
  <c r="Q27" i="7"/>
  <c r="R27" i="7" s="1"/>
  <c r="Q37" i="7"/>
  <c r="S2" i="7"/>
  <c r="H8" i="12" s="1"/>
  <c r="O2" i="7"/>
  <c r="J13" i="6"/>
  <c r="O17" i="6"/>
  <c r="O18" i="6"/>
  <c r="O19" i="6"/>
  <c r="O20" i="6"/>
  <c r="O21" i="6"/>
  <c r="S22" i="6"/>
  <c r="J31" i="6"/>
  <c r="G36" i="12" s="1"/>
  <c r="O34" i="6"/>
  <c r="S35" i="6"/>
  <c r="S36" i="6"/>
  <c r="O42" i="6"/>
  <c r="S46" i="6"/>
  <c r="J53" i="6"/>
  <c r="K53" i="6" s="1"/>
  <c r="J2" i="6"/>
  <c r="K2" i="6" s="1"/>
  <c r="J10" i="6"/>
  <c r="K10" i="6" s="1"/>
  <c r="O14" i="6"/>
  <c r="S21" i="6"/>
  <c r="J30" i="6"/>
  <c r="K30" i="6" s="1"/>
  <c r="S34" i="6"/>
  <c r="J40" i="6"/>
  <c r="S42" i="6"/>
  <c r="S45" i="6"/>
  <c r="J52" i="6"/>
  <c r="O54" i="6"/>
  <c r="F2" i="6"/>
  <c r="S2" i="6"/>
  <c r="G8" i="12" s="1"/>
  <c r="J6" i="6"/>
  <c r="K6" i="6" s="1"/>
  <c r="J9" i="6"/>
  <c r="K9" i="6" s="1"/>
  <c r="S18" i="6"/>
  <c r="J38" i="6"/>
  <c r="O40" i="6"/>
  <c r="J48" i="6"/>
  <c r="O52" i="6"/>
  <c r="S53" i="6"/>
  <c r="O2" i="6"/>
  <c r="J4" i="6"/>
  <c r="J11" i="6" s="1"/>
  <c r="J5" i="6"/>
  <c r="K5" i="6" s="1"/>
  <c r="J7" i="6"/>
  <c r="K7" i="6" s="1"/>
  <c r="J8" i="6"/>
  <c r="K8" i="6" s="1"/>
  <c r="O13" i="6"/>
  <c r="S14" i="6"/>
  <c r="S17" i="6"/>
  <c r="S19" i="6"/>
  <c r="S20" i="6"/>
  <c r="J27" i="6"/>
  <c r="K27" i="6" s="1"/>
  <c r="O31" i="6"/>
  <c r="J39" i="6"/>
  <c r="J51" i="6"/>
  <c r="O53" i="6"/>
  <c r="S54" i="6"/>
  <c r="O10" i="6"/>
  <c r="S13" i="6"/>
  <c r="J26" i="6"/>
  <c r="O30" i="6"/>
  <c r="S31" i="6"/>
  <c r="O4" i="6"/>
  <c r="O5" i="6"/>
  <c r="O6" i="6"/>
  <c r="O7" i="6"/>
  <c r="O8" i="6"/>
  <c r="O9" i="6"/>
  <c r="S10" i="6"/>
  <c r="J23" i="6"/>
  <c r="M26" i="6"/>
  <c r="O27" i="6"/>
  <c r="S30" i="6"/>
  <c r="J36" i="6"/>
  <c r="J37" i="6"/>
  <c r="M38" i="6"/>
  <c r="O39" i="6"/>
  <c r="S40" i="6"/>
  <c r="J47" i="6"/>
  <c r="M48" i="6"/>
  <c r="O51" i="6"/>
  <c r="S52" i="6"/>
  <c r="F5" i="5"/>
  <c r="F13" i="5"/>
  <c r="I14" i="5"/>
  <c r="F20" i="5"/>
  <c r="I22" i="5"/>
  <c r="J23" i="5"/>
  <c r="F30" i="5"/>
  <c r="I31" i="5"/>
  <c r="O36" i="5"/>
  <c r="I38" i="5"/>
  <c r="F40" i="5"/>
  <c r="O46" i="5"/>
  <c r="S47" i="5"/>
  <c r="F51" i="5"/>
  <c r="I52" i="5"/>
  <c r="J53" i="5"/>
  <c r="S54" i="5"/>
  <c r="O7" i="5"/>
  <c r="S8" i="5"/>
  <c r="F10" i="5"/>
  <c r="S17" i="5"/>
  <c r="F19" i="5"/>
  <c r="I21" i="5"/>
  <c r="J22" i="5"/>
  <c r="S26" i="5"/>
  <c r="J31" i="5"/>
  <c r="I35" i="5"/>
  <c r="F37" i="5"/>
  <c r="I42" i="5"/>
  <c r="O45" i="5"/>
  <c r="S46" i="5"/>
  <c r="F48" i="5"/>
  <c r="J52" i="5"/>
  <c r="F60" i="12" s="1"/>
  <c r="F4" i="5"/>
  <c r="F11" i="5" s="1"/>
  <c r="S6" i="5"/>
  <c r="F8" i="5"/>
  <c r="I10" i="5"/>
  <c r="F17" i="5"/>
  <c r="I19" i="5"/>
  <c r="J20" i="5"/>
  <c r="O22" i="5"/>
  <c r="S23" i="5"/>
  <c r="J30" i="5"/>
  <c r="K30" i="5" s="1"/>
  <c r="O35" i="5"/>
  <c r="I37" i="5"/>
  <c r="F39" i="5"/>
  <c r="O42" i="5"/>
  <c r="F46" i="5"/>
  <c r="I48" i="5"/>
  <c r="J51" i="5"/>
  <c r="K51" i="5" s="1"/>
  <c r="F54" i="5"/>
  <c r="Q13" i="4"/>
  <c r="Q21" i="4"/>
  <c r="R21" i="4" s="1"/>
  <c r="Q4" i="4"/>
  <c r="Q10" i="4"/>
  <c r="R10" i="4" s="1"/>
  <c r="Q20" i="4"/>
  <c r="R20" i="4" s="1"/>
  <c r="S4" i="4"/>
  <c r="O8" i="4"/>
  <c r="S10" i="4"/>
  <c r="O19" i="4"/>
  <c r="S20" i="4"/>
  <c r="J27" i="4"/>
  <c r="K27" i="4" s="1"/>
  <c r="M30" i="4"/>
  <c r="O31" i="4"/>
  <c r="J36" i="4"/>
  <c r="S37" i="4"/>
  <c r="J40" i="4"/>
  <c r="J52" i="4"/>
  <c r="O54" i="4"/>
  <c r="I2" i="4"/>
  <c r="E7" i="12" s="1"/>
  <c r="S2" i="4"/>
  <c r="E8" i="12" s="1"/>
  <c r="Q27" i="4"/>
  <c r="R27" i="4" s="1"/>
  <c r="O2" i="4"/>
  <c r="J6" i="4"/>
  <c r="K6" i="4" s="1"/>
  <c r="S7" i="4"/>
  <c r="J14" i="4"/>
  <c r="M17" i="4"/>
  <c r="N17" i="4" s="1"/>
  <c r="S18" i="4"/>
  <c r="J22" i="4"/>
  <c r="O23" i="4"/>
  <c r="Q26" i="4"/>
  <c r="R26" i="4" s="1"/>
  <c r="S27" i="4"/>
  <c r="O35" i="4"/>
  <c r="O39" i="4"/>
  <c r="O42" i="4"/>
  <c r="J45" i="4"/>
  <c r="K45" i="4" s="1"/>
  <c r="J46" i="4"/>
  <c r="K46" i="4" s="1"/>
  <c r="J47" i="4"/>
  <c r="K47" i="4" s="1"/>
  <c r="S48" i="4"/>
  <c r="O51" i="4"/>
  <c r="S52" i="4"/>
  <c r="Q8" i="4"/>
  <c r="R8" i="4" s="1"/>
  <c r="J5" i="4"/>
  <c r="K5" i="4" s="1"/>
  <c r="O6" i="4"/>
  <c r="J13" i="4"/>
  <c r="O14" i="4"/>
  <c r="O17" i="4"/>
  <c r="J21" i="4"/>
  <c r="O22" i="4"/>
  <c r="Q23" i="4"/>
  <c r="R23" i="4" s="1"/>
  <c r="S26" i="4"/>
  <c r="J34" i="4"/>
  <c r="S35" i="4"/>
  <c r="J38" i="4"/>
  <c r="S39" i="4"/>
  <c r="S42" i="4"/>
  <c r="O45" i="4"/>
  <c r="M46" i="4"/>
  <c r="N46" i="4" s="1"/>
  <c r="O47" i="4"/>
  <c r="S51" i="4"/>
  <c r="F2" i="3"/>
  <c r="Q2" i="3"/>
  <c r="M2" i="3"/>
  <c r="O2" i="2"/>
  <c r="M6" i="2"/>
  <c r="M7" i="2"/>
  <c r="G18" i="2"/>
  <c r="G19" i="2"/>
  <c r="C26" i="12" s="1"/>
  <c r="M22" i="2"/>
  <c r="M23" i="2"/>
  <c r="M35" i="2"/>
  <c r="Q37" i="2"/>
  <c r="M47" i="2"/>
  <c r="Q2" i="2"/>
  <c r="R2" i="2" s="1"/>
  <c r="M5" i="2"/>
  <c r="N5" i="2" s="1"/>
  <c r="G14" i="2"/>
  <c r="G17" i="2"/>
  <c r="M21" i="2"/>
  <c r="G40" i="2"/>
  <c r="M45" i="2"/>
  <c r="M46" i="2"/>
  <c r="G54" i="2"/>
  <c r="K54" i="2" s="1"/>
  <c r="M2" i="2"/>
  <c r="M42" i="2"/>
  <c r="G52" i="2"/>
  <c r="S2" i="2"/>
  <c r="C8" i="12" s="1"/>
  <c r="M18" i="2"/>
  <c r="M19" i="2"/>
  <c r="G30" i="2"/>
  <c r="K30" i="2" s="1"/>
  <c r="G37" i="2"/>
  <c r="G38" i="2"/>
  <c r="Q45" i="2"/>
  <c r="G51" i="2"/>
  <c r="N51" i="2" s="1"/>
  <c r="G8" i="2"/>
  <c r="N8" i="2" s="1"/>
  <c r="M14" i="2"/>
  <c r="C51" i="12" s="1"/>
  <c r="M17" i="2"/>
  <c r="G26" i="2"/>
  <c r="N26" i="2" s="1"/>
  <c r="G27" i="2"/>
  <c r="G36" i="2"/>
  <c r="M40" i="2"/>
  <c r="G48" i="2"/>
  <c r="N48" i="2" s="1"/>
  <c r="M54" i="2"/>
  <c r="G39" i="2"/>
  <c r="G53" i="2"/>
  <c r="K53" i="2" s="1"/>
  <c r="G9" i="2"/>
  <c r="K9" i="2" s="1"/>
  <c r="G6" i="2"/>
  <c r="G7" i="2"/>
  <c r="K7" i="2" s="1"/>
  <c r="M10" i="2"/>
  <c r="M13" i="2"/>
  <c r="Q18" i="2"/>
  <c r="G22" i="2"/>
  <c r="G23" i="2"/>
  <c r="M31" i="2"/>
  <c r="G35" i="2"/>
  <c r="M39" i="2"/>
  <c r="G47" i="2"/>
  <c r="K47" i="2" s="1"/>
  <c r="M52" i="2"/>
  <c r="M53" i="2"/>
  <c r="M34" i="2"/>
  <c r="J51" i="1"/>
  <c r="K51" i="1" s="1"/>
  <c r="J40" i="1"/>
  <c r="J31" i="1"/>
  <c r="K31" i="1" s="1"/>
  <c r="J19" i="1"/>
  <c r="K19" i="1" s="1"/>
  <c r="J7" i="1"/>
  <c r="K7" i="1" s="1"/>
  <c r="O5" i="1"/>
  <c r="O17" i="1"/>
  <c r="O27" i="1"/>
  <c r="O38" i="1"/>
  <c r="O47" i="1"/>
  <c r="S51" i="1"/>
  <c r="S40" i="1"/>
  <c r="S31" i="1"/>
  <c r="S19" i="1"/>
  <c r="S2" i="1"/>
  <c r="I2" i="1"/>
  <c r="J2" i="1"/>
  <c r="K2" i="1" s="1"/>
  <c r="R2" i="1" s="1"/>
  <c r="J46" i="1"/>
  <c r="K46" i="1" s="1"/>
  <c r="J37" i="1"/>
  <c r="J26" i="1"/>
  <c r="K26" i="1" s="1"/>
  <c r="J14" i="1"/>
  <c r="K14" i="1" s="1"/>
  <c r="O8" i="1"/>
  <c r="O20" i="1"/>
  <c r="O52" i="1"/>
  <c r="S46" i="1"/>
  <c r="S37" i="1"/>
  <c r="S26" i="1"/>
  <c r="S14" i="1"/>
  <c r="J45" i="1"/>
  <c r="K45" i="1" s="1"/>
  <c r="J36" i="1"/>
  <c r="J23" i="1"/>
  <c r="K23" i="1" s="1"/>
  <c r="J13" i="1"/>
  <c r="K13" i="1" s="1"/>
  <c r="O9" i="1"/>
  <c r="O21" i="1"/>
  <c r="O34" i="1"/>
  <c r="O53" i="1"/>
  <c r="S45" i="1"/>
  <c r="S36" i="1"/>
  <c r="S23" i="1"/>
  <c r="S13" i="1"/>
  <c r="M4" i="8"/>
  <c r="R7" i="8"/>
  <c r="M13" i="8"/>
  <c r="M14" i="8"/>
  <c r="M30" i="8"/>
  <c r="M31" i="8"/>
  <c r="M39" i="8"/>
  <c r="M40" i="8"/>
  <c r="M42" i="8"/>
  <c r="M5" i="8"/>
  <c r="M6" i="8"/>
  <c r="M17" i="8"/>
  <c r="M18" i="8"/>
  <c r="N18" i="8" s="1"/>
  <c r="M19" i="8"/>
  <c r="M45" i="8"/>
  <c r="S2" i="8"/>
  <c r="I8" i="12" s="1"/>
  <c r="M7" i="8"/>
  <c r="M8" i="8"/>
  <c r="M20" i="8"/>
  <c r="M21" i="8"/>
  <c r="M22" i="8"/>
  <c r="M23" i="8"/>
  <c r="N23" i="8" s="1"/>
  <c r="M34" i="8"/>
  <c r="M46" i="8"/>
  <c r="M47" i="8"/>
  <c r="M48" i="8"/>
  <c r="Q2" i="7"/>
  <c r="Q9" i="6"/>
  <c r="R9" i="6" s="1"/>
  <c r="Q23" i="6"/>
  <c r="R23" i="6" s="1"/>
  <c r="Q37" i="6"/>
  <c r="Q46" i="6"/>
  <c r="R46" i="6" s="1"/>
  <c r="Q47" i="6"/>
  <c r="Q48" i="6"/>
  <c r="Q51" i="6"/>
  <c r="R51" i="6" s="1"/>
  <c r="Q52" i="6"/>
  <c r="R52" i="6" s="1"/>
  <c r="Q10" i="6"/>
  <c r="R10" i="6" s="1"/>
  <c r="Q21" i="6"/>
  <c r="Q13" i="6"/>
  <c r="G42" i="12" s="1"/>
  <c r="Q14" i="6"/>
  <c r="Q26" i="6"/>
  <c r="Q27" i="6"/>
  <c r="R27" i="6" s="1"/>
  <c r="Q38" i="6"/>
  <c r="Q39" i="6"/>
  <c r="Q40" i="6"/>
  <c r="Q53" i="6"/>
  <c r="R53" i="6" s="1"/>
  <c r="Q54" i="6"/>
  <c r="R54" i="6" s="1"/>
  <c r="Q22" i="6"/>
  <c r="Q30" i="6"/>
  <c r="Q31" i="6"/>
  <c r="Q34" i="6"/>
  <c r="Q35" i="6"/>
  <c r="Q42" i="6"/>
  <c r="Q2" i="6"/>
  <c r="S2" i="5"/>
  <c r="F8" i="12" s="1"/>
  <c r="Q2" i="5"/>
  <c r="Q48" i="5"/>
  <c r="R48" i="5" s="1"/>
  <c r="Q47" i="5"/>
  <c r="R47" i="5" s="1"/>
  <c r="Q46" i="5"/>
  <c r="R46" i="5" s="1"/>
  <c r="Q45" i="5"/>
  <c r="R45" i="5" s="1"/>
  <c r="Q23" i="5"/>
  <c r="R23" i="5" s="1"/>
  <c r="Q22" i="5"/>
  <c r="R22" i="5" s="1"/>
  <c r="Q21" i="5"/>
  <c r="R21" i="5" s="1"/>
  <c r="Q20" i="5"/>
  <c r="R20" i="5" s="1"/>
  <c r="Q19" i="5"/>
  <c r="R19" i="5" s="1"/>
  <c r="Q18" i="5"/>
  <c r="R18" i="5" s="1"/>
  <c r="Q17" i="5"/>
  <c r="R17" i="5" s="1"/>
  <c r="Q10" i="5"/>
  <c r="R10" i="5" s="1"/>
  <c r="Q9" i="5"/>
  <c r="R9" i="5" s="1"/>
  <c r="Q8" i="5"/>
  <c r="R8" i="5" s="1"/>
  <c r="Q7" i="5"/>
  <c r="R7" i="5" s="1"/>
  <c r="Q6" i="5"/>
  <c r="R6" i="5" s="1"/>
  <c r="Q37" i="5"/>
  <c r="Q34" i="5"/>
  <c r="Q14" i="5"/>
  <c r="Q42" i="5"/>
  <c r="Q40" i="5"/>
  <c r="Q39" i="5"/>
  <c r="Q38" i="5"/>
  <c r="Q36" i="5"/>
  <c r="Q35" i="5"/>
  <c r="Q4" i="5"/>
  <c r="Q27" i="5"/>
  <c r="R27" i="5" s="1"/>
  <c r="Q30" i="5"/>
  <c r="R30" i="5" s="1"/>
  <c r="Q51" i="5"/>
  <c r="R51" i="5" s="1"/>
  <c r="Q26" i="5"/>
  <c r="R26" i="5" s="1"/>
  <c r="Q54" i="5"/>
  <c r="R54" i="5" s="1"/>
  <c r="Q5" i="5"/>
  <c r="R5" i="5" s="1"/>
  <c r="Q53" i="5"/>
  <c r="O2" i="5"/>
  <c r="J4" i="5"/>
  <c r="S4" i="5"/>
  <c r="J5" i="5"/>
  <c r="K5" i="5" s="1"/>
  <c r="S5" i="5"/>
  <c r="J13" i="5"/>
  <c r="S13" i="5"/>
  <c r="J14" i="5"/>
  <c r="S14" i="5"/>
  <c r="O26" i="5"/>
  <c r="O27" i="5"/>
  <c r="M30" i="5"/>
  <c r="N30" i="5" s="1"/>
  <c r="M31" i="5"/>
  <c r="N31" i="5" s="1"/>
  <c r="J34" i="5"/>
  <c r="S34" i="5"/>
  <c r="J35" i="5"/>
  <c r="S35" i="5"/>
  <c r="J36" i="5"/>
  <c r="S36" i="5"/>
  <c r="J37" i="5"/>
  <c r="S37" i="5"/>
  <c r="J38" i="5"/>
  <c r="S38" i="5"/>
  <c r="J39" i="5"/>
  <c r="S39" i="5"/>
  <c r="J40" i="5"/>
  <c r="S40" i="5"/>
  <c r="J42" i="5"/>
  <c r="S42" i="5"/>
  <c r="O51" i="5"/>
  <c r="O52" i="5"/>
  <c r="O53" i="5"/>
  <c r="O54" i="5"/>
  <c r="M6" i="4"/>
  <c r="N6" i="4" s="1"/>
  <c r="M7" i="4"/>
  <c r="N7" i="4" s="1"/>
  <c r="M18" i="4"/>
  <c r="N18" i="4" s="1"/>
  <c r="M19" i="4"/>
  <c r="N19" i="4" s="1"/>
  <c r="M34" i="4"/>
  <c r="M35" i="4"/>
  <c r="M36" i="4"/>
  <c r="M37" i="4"/>
  <c r="M38" i="4"/>
  <c r="M39" i="4"/>
  <c r="M40" i="4"/>
  <c r="M42" i="4"/>
  <c r="M47" i="4"/>
  <c r="M48" i="4"/>
  <c r="N48" i="4" s="1"/>
  <c r="Q5" i="4"/>
  <c r="R5" i="4" s="1"/>
  <c r="M8" i="4"/>
  <c r="N8" i="4" s="1"/>
  <c r="M9" i="4"/>
  <c r="N9" i="4" s="1"/>
  <c r="M10" i="4"/>
  <c r="N10" i="4" s="1"/>
  <c r="Q17" i="4"/>
  <c r="M20" i="4"/>
  <c r="N20" i="4" s="1"/>
  <c r="M21" i="4"/>
  <c r="N21" i="4" s="1"/>
  <c r="M22" i="4"/>
  <c r="N22" i="4" s="1"/>
  <c r="M23" i="4"/>
  <c r="N23" i="4" s="1"/>
  <c r="Q30" i="4"/>
  <c r="R30" i="4" s="1"/>
  <c r="Q31" i="4"/>
  <c r="R31" i="4" s="1"/>
  <c r="Q46" i="4"/>
  <c r="R46" i="4" s="1"/>
  <c r="Q51" i="4"/>
  <c r="R51" i="4" s="1"/>
  <c r="Q52" i="4"/>
  <c r="R52" i="4" s="1"/>
  <c r="Q53" i="4"/>
  <c r="R53" i="4" s="1"/>
  <c r="Q54" i="4"/>
  <c r="R54" i="4" s="1"/>
  <c r="Q2" i="4"/>
  <c r="R2" i="4" s="1"/>
  <c r="M4" i="4"/>
  <c r="Q6" i="4"/>
  <c r="R6" i="4" s="1"/>
  <c r="Q7" i="4"/>
  <c r="R7" i="4" s="1"/>
  <c r="M13" i="4"/>
  <c r="E41" i="12" s="1"/>
  <c r="M14" i="4"/>
  <c r="Q18" i="4"/>
  <c r="R18" i="4" s="1"/>
  <c r="Q19" i="4"/>
  <c r="R19" i="4" s="1"/>
  <c r="M26" i="4"/>
  <c r="N26" i="4" s="1"/>
  <c r="M27" i="4"/>
  <c r="N27" i="4" s="1"/>
  <c r="Q34" i="4"/>
  <c r="Q35" i="4"/>
  <c r="Q36" i="4"/>
  <c r="Q37" i="4"/>
  <c r="Q38" i="4"/>
  <c r="Q39" i="4"/>
  <c r="Q40" i="4"/>
  <c r="Q42" i="4"/>
  <c r="M45" i="4"/>
  <c r="N45" i="4" s="1"/>
  <c r="Q47" i="4"/>
  <c r="R47" i="4" s="1"/>
  <c r="Q48" i="4"/>
  <c r="R48" i="4" s="1"/>
  <c r="M2" i="4"/>
  <c r="N2" i="4" s="1"/>
  <c r="K4" i="3"/>
  <c r="R18" i="6"/>
  <c r="Q7" i="2"/>
  <c r="Q19" i="2"/>
  <c r="Q23" i="2"/>
  <c r="Q27" i="2"/>
  <c r="Q34" i="2"/>
  <c r="Q38" i="2"/>
  <c r="Q46" i="2"/>
  <c r="Q53" i="2"/>
  <c r="Q4" i="2"/>
  <c r="Q11" i="2" s="1"/>
  <c r="Q8" i="2"/>
  <c r="Q20" i="2"/>
  <c r="R20" i="2" s="1"/>
  <c r="Q30" i="2"/>
  <c r="Q35" i="2"/>
  <c r="Q39" i="2"/>
  <c r="Q42" i="2"/>
  <c r="Q47" i="2"/>
  <c r="Q54" i="2"/>
  <c r="Q5" i="2"/>
  <c r="R5" i="2" s="1"/>
  <c r="Q9" i="2"/>
  <c r="Q13" i="2"/>
  <c r="C42" i="12" s="1"/>
  <c r="Q17" i="2"/>
  <c r="Q21" i="2"/>
  <c r="Q31" i="2"/>
  <c r="Q36" i="2"/>
  <c r="Q40" i="2"/>
  <c r="Q48" i="2"/>
  <c r="Q51" i="2"/>
  <c r="R4" i="1"/>
  <c r="K18" i="6"/>
  <c r="K5" i="2"/>
  <c r="K20" i="2"/>
  <c r="K13" i="2"/>
  <c r="N20" i="2"/>
  <c r="N4" i="1"/>
  <c r="R8" i="1"/>
  <c r="K4" i="1"/>
  <c r="N20" i="1"/>
  <c r="N48" i="1"/>
  <c r="N22" i="1"/>
  <c r="N18" i="1"/>
  <c r="N13" i="1"/>
  <c r="R22" i="1"/>
  <c r="N6" i="1"/>
  <c r="R48" i="1"/>
  <c r="N8" i="1"/>
  <c r="R54" i="1"/>
  <c r="R45" i="1"/>
  <c r="R23" i="1"/>
  <c r="R19" i="1"/>
  <c r="R14" i="1"/>
  <c r="K30" i="1"/>
  <c r="N51" i="1"/>
  <c r="N30" i="1"/>
  <c r="N10" i="1"/>
  <c r="R53" i="1"/>
  <c r="R27" i="1"/>
  <c r="R18" i="1"/>
  <c r="R13" i="1"/>
  <c r="K48" i="1"/>
  <c r="N52" i="1"/>
  <c r="N47" i="1"/>
  <c r="N31" i="1"/>
  <c r="N26" i="1"/>
  <c r="N21" i="1"/>
  <c r="N17" i="1"/>
  <c r="N7" i="1"/>
  <c r="K5" i="1"/>
  <c r="N53" i="1"/>
  <c r="R5" i="1"/>
  <c r="K47" i="1"/>
  <c r="R52" i="1"/>
  <c r="R47" i="1"/>
  <c r="R31" i="1"/>
  <c r="R26" i="1"/>
  <c r="R21" i="1"/>
  <c r="R17" i="1"/>
  <c r="R7" i="1"/>
  <c r="K9" i="1"/>
  <c r="N27" i="1"/>
  <c r="R9" i="1"/>
  <c r="N54" i="1"/>
  <c r="N45" i="1"/>
  <c r="N23" i="1"/>
  <c r="N19" i="1"/>
  <c r="N14" i="1"/>
  <c r="N9" i="1"/>
  <c r="N5" i="1"/>
  <c r="R51" i="1"/>
  <c r="R46" i="1"/>
  <c r="R30" i="1"/>
  <c r="R20" i="1"/>
  <c r="R10" i="1"/>
  <c r="R6" i="1"/>
  <c r="N46" i="1"/>
  <c r="R6" i="7"/>
  <c r="K10" i="5"/>
  <c r="K17" i="7"/>
  <c r="K18" i="7"/>
  <c r="K51" i="7"/>
  <c r="K53" i="7"/>
  <c r="K14" i="7"/>
  <c r="K54" i="7"/>
  <c r="N51" i="6"/>
  <c r="N48" i="5"/>
  <c r="K51" i="10"/>
  <c r="K52" i="10"/>
  <c r="K54" i="10"/>
  <c r="K4" i="10"/>
  <c r="K14" i="10"/>
  <c r="N21" i="10"/>
  <c r="K13" i="8"/>
  <c r="R13" i="8"/>
  <c r="N27" i="8"/>
  <c r="K14" i="8"/>
  <c r="R14" i="8"/>
  <c r="R18" i="8"/>
  <c r="R27" i="8"/>
  <c r="K5" i="7"/>
  <c r="K13" i="7"/>
  <c r="K19" i="7"/>
  <c r="K20" i="7"/>
  <c r="K21" i="7"/>
  <c r="K22" i="7"/>
  <c r="N46" i="7"/>
  <c r="N47" i="7"/>
  <c r="K48" i="7"/>
  <c r="K52" i="7"/>
  <c r="K26" i="7"/>
  <c r="K27" i="7"/>
  <c r="K9" i="7"/>
  <c r="N21" i="7"/>
  <c r="K23" i="7"/>
  <c r="K7" i="7"/>
  <c r="K30" i="7"/>
  <c r="K31" i="7"/>
  <c r="K45" i="7"/>
  <c r="K46" i="7"/>
  <c r="K47" i="7"/>
  <c r="R6" i="6"/>
  <c r="K20" i="6"/>
  <c r="N18" i="6"/>
  <c r="K51" i="6"/>
  <c r="R5" i="6"/>
  <c r="R20" i="6"/>
  <c r="K27" i="5"/>
  <c r="K54" i="5"/>
  <c r="N54" i="5"/>
  <c r="K19" i="5"/>
  <c r="K26" i="5"/>
  <c r="K8" i="5"/>
  <c r="N5" i="4"/>
  <c r="N53" i="4"/>
  <c r="R17" i="4"/>
  <c r="K4" i="4"/>
  <c r="K8" i="4"/>
  <c r="K13" i="4"/>
  <c r="R14" i="3"/>
  <c r="R4" i="3"/>
  <c r="R5" i="3"/>
  <c r="K4" i="2"/>
  <c r="N17" i="10"/>
  <c r="N13" i="10"/>
  <c r="R45" i="10"/>
  <c r="K45" i="10"/>
  <c r="K46" i="10"/>
  <c r="R47" i="10"/>
  <c r="K17" i="10"/>
  <c r="K27" i="10"/>
  <c r="K5" i="10"/>
  <c r="K13" i="10"/>
  <c r="K19" i="10"/>
  <c r="N23" i="10"/>
  <c r="K53" i="10"/>
  <c r="K6" i="10"/>
  <c r="K30" i="10"/>
  <c r="K7" i="10"/>
  <c r="K8" i="10"/>
  <c r="R18" i="10"/>
  <c r="K23" i="10"/>
  <c r="R23" i="10"/>
  <c r="N45" i="10"/>
  <c r="K47" i="10"/>
  <c r="R6" i="10"/>
  <c r="K9" i="10"/>
  <c r="K10" i="10"/>
  <c r="K21" i="10"/>
  <c r="K26" i="10"/>
  <c r="R27" i="10"/>
  <c r="N27" i="10"/>
  <c r="R30" i="10"/>
  <c r="K31" i="10"/>
  <c r="K48" i="10"/>
  <c r="N51" i="10"/>
  <c r="N5" i="10"/>
  <c r="N7" i="10"/>
  <c r="N31" i="10"/>
  <c r="K4" i="7"/>
  <c r="K6" i="7"/>
  <c r="K8" i="7"/>
  <c r="K10" i="7"/>
  <c r="N4" i="7"/>
  <c r="N8" i="7"/>
  <c r="N30" i="6"/>
  <c r="N14" i="6"/>
  <c r="R9" i="4"/>
  <c r="K4" i="5" l="1"/>
  <c r="J11" i="5"/>
  <c r="K11" i="5" s="1"/>
  <c r="K21" i="9"/>
  <c r="J30" i="12"/>
  <c r="R14" i="4"/>
  <c r="E52" i="12"/>
  <c r="N4" i="10"/>
  <c r="M11" i="10"/>
  <c r="N11" i="10" s="1"/>
  <c r="N13" i="7"/>
  <c r="H41" i="12"/>
  <c r="M11" i="9"/>
  <c r="D18" i="12"/>
  <c r="N14" i="4"/>
  <c r="E51" i="12"/>
  <c r="R4" i="5"/>
  <c r="Q11" i="5"/>
  <c r="M11" i="8"/>
  <c r="K23" i="2"/>
  <c r="C34" i="12"/>
  <c r="C61" i="12"/>
  <c r="K17" i="2"/>
  <c r="C15" i="12"/>
  <c r="N2" i="3"/>
  <c r="E10" i="12"/>
  <c r="E40" i="12"/>
  <c r="K22" i="4"/>
  <c r="E31" i="12"/>
  <c r="S11" i="4"/>
  <c r="K23" i="5"/>
  <c r="F33" i="12"/>
  <c r="K23" i="6"/>
  <c r="G33" i="12"/>
  <c r="K52" i="6"/>
  <c r="G60" i="12"/>
  <c r="R13" i="7"/>
  <c r="H42" i="12"/>
  <c r="R4" i="7"/>
  <c r="Q11" i="7"/>
  <c r="R11" i="7" s="1"/>
  <c r="K18" i="8"/>
  <c r="I23" i="12"/>
  <c r="I18" i="12"/>
  <c r="R51" i="9"/>
  <c r="R4" i="9"/>
  <c r="G11" i="9"/>
  <c r="S11" i="3"/>
  <c r="Q11" i="3"/>
  <c r="D11" i="12"/>
  <c r="D43" i="12"/>
  <c r="J11" i="4"/>
  <c r="K11" i="4" s="1"/>
  <c r="F11" i="4"/>
  <c r="I11" i="9"/>
  <c r="F11" i="10"/>
  <c r="I11" i="10"/>
  <c r="R13" i="10"/>
  <c r="K42" i="12"/>
  <c r="C43" i="12"/>
  <c r="C11" i="12"/>
  <c r="R23" i="8"/>
  <c r="I34" i="12"/>
  <c r="R22" i="8"/>
  <c r="I32" i="12"/>
  <c r="D40" i="12"/>
  <c r="D10" i="12"/>
  <c r="D60" i="12"/>
  <c r="K2" i="3"/>
  <c r="R2" i="3" s="1"/>
  <c r="K21" i="5"/>
  <c r="F29" i="12"/>
  <c r="J40" i="12"/>
  <c r="I40" i="12"/>
  <c r="I10" i="12"/>
  <c r="M11" i="2"/>
  <c r="N14" i="7"/>
  <c r="H51" i="12"/>
  <c r="M11" i="7"/>
  <c r="N11" i="7" s="1"/>
  <c r="Q11" i="6"/>
  <c r="I11" i="6"/>
  <c r="N30" i="12"/>
  <c r="G18" i="12"/>
  <c r="G23" i="12"/>
  <c r="N23" i="12"/>
  <c r="J18" i="12"/>
  <c r="D90" i="12"/>
  <c r="H83" i="12"/>
  <c r="R14" i="7"/>
  <c r="H52" i="12"/>
  <c r="K31" i="4"/>
  <c r="E36" i="12"/>
  <c r="R17" i="6"/>
  <c r="G15" i="12"/>
  <c r="R17" i="8"/>
  <c r="I15" i="12"/>
  <c r="N41" i="12"/>
  <c r="N32" i="12"/>
  <c r="R19" i="8"/>
  <c r="K14" i="5"/>
  <c r="F50" i="12"/>
  <c r="N14" i="8"/>
  <c r="I51" i="12"/>
  <c r="J51" i="12"/>
  <c r="K22" i="2"/>
  <c r="C32" i="12"/>
  <c r="K14" i="2"/>
  <c r="C53" i="12"/>
  <c r="K21" i="4"/>
  <c r="E29" i="12"/>
  <c r="K52" i="4"/>
  <c r="E60" i="12"/>
  <c r="R13" i="4"/>
  <c r="E42" i="12"/>
  <c r="K22" i="5"/>
  <c r="F31" i="12"/>
  <c r="R54" i="9"/>
  <c r="R31" i="9"/>
  <c r="J37" i="12"/>
  <c r="O11" i="9"/>
  <c r="N8" i="12"/>
  <c r="O11" i="3"/>
  <c r="N22" i="3"/>
  <c r="D32" i="12"/>
  <c r="N10" i="3"/>
  <c r="D61" i="12"/>
  <c r="O11" i="4"/>
  <c r="K19" i="4"/>
  <c r="E25" i="12"/>
  <c r="K18" i="4"/>
  <c r="E23" i="12"/>
  <c r="E18" i="12"/>
  <c r="I11" i="5"/>
  <c r="N21" i="6"/>
  <c r="G30" i="12"/>
  <c r="G11" i="6"/>
  <c r="K11" i="6" s="1"/>
  <c r="O11" i="8"/>
  <c r="N7" i="12"/>
  <c r="N22" i="10"/>
  <c r="K21" i="2"/>
  <c r="C30" i="12"/>
  <c r="R21" i="8"/>
  <c r="I30" i="12"/>
  <c r="R20" i="8"/>
  <c r="I28" i="12"/>
  <c r="K14" i="6"/>
  <c r="G50" i="12"/>
  <c r="N4" i="5"/>
  <c r="M11" i="5"/>
  <c r="N11" i="5" s="1"/>
  <c r="R14" i="10"/>
  <c r="K52" i="12"/>
  <c r="R22" i="10"/>
  <c r="R9" i="9"/>
  <c r="R13" i="5"/>
  <c r="F42" i="12"/>
  <c r="G11" i="3"/>
  <c r="K11" i="3" s="1"/>
  <c r="N37" i="12"/>
  <c r="K17" i="5"/>
  <c r="F13" i="12"/>
  <c r="K20" i="10"/>
  <c r="K28" i="12"/>
  <c r="N4" i="12"/>
  <c r="N10" i="12"/>
  <c r="J89" i="12"/>
  <c r="F89" i="12"/>
  <c r="D85" i="12"/>
  <c r="J86" i="12"/>
  <c r="N11" i="12"/>
  <c r="F84" i="12"/>
  <c r="K13" i="5"/>
  <c r="F40" i="12"/>
  <c r="F10" i="12"/>
  <c r="R14" i="5"/>
  <c r="F52" i="12"/>
  <c r="N13" i="2"/>
  <c r="C41" i="12"/>
  <c r="K14" i="4"/>
  <c r="E50" i="12"/>
  <c r="R4" i="4"/>
  <c r="Q11" i="4"/>
  <c r="K31" i="5"/>
  <c r="F36" i="12"/>
  <c r="O11" i="6"/>
  <c r="G40" i="12"/>
  <c r="G10" i="12"/>
  <c r="N17" i="9"/>
  <c r="J15" i="12"/>
  <c r="K18" i="3"/>
  <c r="D20" i="12"/>
  <c r="D24" i="12"/>
  <c r="G43" i="12"/>
  <c r="G11" i="12"/>
  <c r="K51" i="12"/>
  <c r="N14" i="5"/>
  <c r="F51" i="12"/>
  <c r="K24" i="12"/>
  <c r="K20" i="12"/>
  <c r="N6" i="12"/>
  <c r="N18" i="12"/>
  <c r="D89" i="12"/>
  <c r="H86" i="12"/>
  <c r="F86" i="12"/>
  <c r="K22" i="10"/>
  <c r="N4" i="4"/>
  <c r="M11" i="4"/>
  <c r="N11" i="4" s="1"/>
  <c r="S11" i="5"/>
  <c r="R2" i="5"/>
  <c r="R14" i="6"/>
  <c r="G52" i="12"/>
  <c r="R2" i="7"/>
  <c r="N13" i="8"/>
  <c r="I41" i="12"/>
  <c r="J41" i="12"/>
  <c r="N2" i="2"/>
  <c r="K18" i="2"/>
  <c r="C24" i="12"/>
  <c r="C20" i="12"/>
  <c r="K20" i="5"/>
  <c r="F27" i="12"/>
  <c r="I60" i="12"/>
  <c r="K22" i="9"/>
  <c r="J32" i="12"/>
  <c r="R18" i="9"/>
  <c r="J24" i="12"/>
  <c r="J20" i="12"/>
  <c r="R10" i="9"/>
  <c r="M11" i="3"/>
  <c r="N11" i="3" s="1"/>
  <c r="K31" i="3"/>
  <c r="D37" i="12"/>
  <c r="K19" i="3"/>
  <c r="D26" i="12"/>
  <c r="K20" i="4"/>
  <c r="E27" i="12"/>
  <c r="K23" i="4"/>
  <c r="E33" i="12"/>
  <c r="K17" i="4"/>
  <c r="E13" i="12"/>
  <c r="I11" i="4"/>
  <c r="F11" i="9"/>
  <c r="K31" i="2"/>
  <c r="C37" i="12"/>
  <c r="G11" i="2"/>
  <c r="K11" i="2" s="1"/>
  <c r="R11" i="2" s="1"/>
  <c r="R31" i="8"/>
  <c r="I37" i="12"/>
  <c r="R4" i="8"/>
  <c r="G11" i="8"/>
  <c r="K11" i="8" s="1"/>
  <c r="R11" i="8" s="1"/>
  <c r="K18" i="5"/>
  <c r="F23" i="12"/>
  <c r="F18" i="12"/>
  <c r="S11" i="8"/>
  <c r="K11" i="9"/>
  <c r="R11" i="9" s="1"/>
  <c r="R4" i="10"/>
  <c r="Q11" i="10"/>
  <c r="R11" i="10" s="1"/>
  <c r="I11" i="12"/>
  <c r="J43" i="12"/>
  <c r="I43" i="12"/>
  <c r="F11" i="8"/>
  <c r="F11" i="3"/>
  <c r="O11" i="5"/>
  <c r="N34" i="12"/>
  <c r="N26" i="12"/>
  <c r="N40" i="12"/>
  <c r="F83" i="12"/>
  <c r="I24" i="12"/>
  <c r="I20" i="12"/>
  <c r="N43" i="12"/>
  <c r="G20" i="12"/>
  <c r="F88" i="12"/>
  <c r="N3" i="12"/>
  <c r="N5" i="12"/>
  <c r="F85" i="12"/>
  <c r="K47" i="8"/>
  <c r="N9" i="3"/>
  <c r="R31" i="10"/>
  <c r="R30" i="6"/>
  <c r="R47" i="6"/>
  <c r="K47" i="6"/>
  <c r="R26" i="10"/>
  <c r="N4" i="3"/>
  <c r="R20" i="3"/>
  <c r="N30" i="3"/>
  <c r="K5" i="3"/>
  <c r="K7" i="3"/>
  <c r="R27" i="3"/>
  <c r="N7" i="3"/>
  <c r="R19" i="9"/>
  <c r="R8" i="2"/>
  <c r="K52" i="5"/>
  <c r="R48" i="9"/>
  <c r="N13" i="9"/>
  <c r="R47" i="3"/>
  <c r="K14" i="3"/>
  <c r="R22" i="6"/>
  <c r="R52" i="5"/>
  <c r="R8" i="6"/>
  <c r="K53" i="8"/>
  <c r="K10" i="3"/>
  <c r="K21" i="6"/>
  <c r="N45" i="2"/>
  <c r="N7" i="2"/>
  <c r="K5" i="8"/>
  <c r="K17" i="6"/>
  <c r="R52" i="2"/>
  <c r="R19" i="6"/>
  <c r="R52" i="9"/>
  <c r="N14" i="9"/>
  <c r="K2" i="9"/>
  <c r="R2" i="9" s="1"/>
  <c r="K21" i="3"/>
  <c r="N19" i="6"/>
  <c r="K53" i="5"/>
  <c r="R10" i="3"/>
  <c r="R22" i="3"/>
  <c r="R45" i="3"/>
  <c r="N48" i="3"/>
  <c r="K22" i="3"/>
  <c r="N2" i="9"/>
  <c r="N8" i="6"/>
  <c r="K19" i="6"/>
  <c r="R53" i="5"/>
  <c r="K8" i="8"/>
  <c r="N53" i="9"/>
  <c r="N52" i="3"/>
  <c r="K9" i="3"/>
  <c r="K22" i="6"/>
  <c r="N30" i="9"/>
  <c r="R9" i="3"/>
  <c r="N27" i="3"/>
  <c r="N17" i="3"/>
  <c r="R26" i="6"/>
  <c r="K48" i="3"/>
  <c r="N6" i="6"/>
  <c r="N22" i="6"/>
  <c r="N47" i="2"/>
  <c r="R51" i="2"/>
  <c r="N14" i="2"/>
  <c r="N6" i="2"/>
  <c r="R9" i="2"/>
  <c r="N4" i="2"/>
  <c r="R17" i="2"/>
  <c r="R4" i="2"/>
  <c r="K4" i="8"/>
  <c r="K51" i="8"/>
  <c r="K46" i="8"/>
  <c r="N53" i="8"/>
  <c r="N8" i="8"/>
  <c r="N46" i="8"/>
  <c r="N4" i="8"/>
  <c r="R53" i="8"/>
  <c r="K17" i="8"/>
  <c r="K54" i="8"/>
  <c r="K21" i="8"/>
  <c r="N5" i="8"/>
  <c r="R8" i="8"/>
  <c r="R7" i="9"/>
  <c r="N17" i="8"/>
  <c r="K7" i="8"/>
  <c r="K10" i="8"/>
  <c r="N54" i="8"/>
  <c r="N7" i="8"/>
  <c r="K26" i="8"/>
  <c r="K6" i="8"/>
  <c r="K9" i="8"/>
  <c r="K31" i="8"/>
  <c r="N9" i="8"/>
  <c r="K23" i="8"/>
  <c r="K19" i="9"/>
  <c r="K52" i="9"/>
  <c r="K23" i="9"/>
  <c r="K53" i="9"/>
  <c r="K18" i="9"/>
  <c r="R17" i="9"/>
  <c r="K26" i="9"/>
  <c r="N52" i="9"/>
  <c r="K8" i="9"/>
  <c r="R19" i="2"/>
  <c r="N4" i="6"/>
  <c r="N26" i="8"/>
  <c r="N21" i="9"/>
  <c r="N30" i="10"/>
  <c r="N54" i="10"/>
  <c r="N48" i="7"/>
  <c r="N46" i="6"/>
  <c r="N31" i="6"/>
  <c r="N17" i="6"/>
  <c r="N27" i="5"/>
  <c r="N53" i="5"/>
  <c r="N52" i="5"/>
  <c r="N14" i="3"/>
  <c r="N21" i="3"/>
  <c r="N27" i="2"/>
  <c r="K31" i="9"/>
  <c r="K20" i="9"/>
  <c r="K45" i="8"/>
  <c r="K52" i="8"/>
  <c r="K13" i="6"/>
  <c r="K45" i="3"/>
  <c r="K46" i="3"/>
  <c r="K20" i="3"/>
  <c r="K51" i="3"/>
  <c r="K8" i="3"/>
  <c r="K54" i="3"/>
  <c r="K13" i="3"/>
  <c r="K52" i="3"/>
  <c r="K23" i="3"/>
  <c r="R14" i="9"/>
  <c r="N4" i="9"/>
  <c r="N48" i="9"/>
  <c r="R27" i="9"/>
  <c r="K48" i="9"/>
  <c r="K14" i="9"/>
  <c r="K4" i="9"/>
  <c r="N47" i="9"/>
  <c r="N5" i="9"/>
  <c r="N26" i="9"/>
  <c r="R26" i="9"/>
  <c r="R45" i="8"/>
  <c r="N45" i="8"/>
  <c r="R30" i="8"/>
  <c r="R26" i="8"/>
  <c r="N20" i="8"/>
  <c r="N19" i="8"/>
  <c r="K22" i="8"/>
  <c r="K19" i="8"/>
  <c r="K20" i="8"/>
  <c r="R54" i="8"/>
  <c r="N22" i="8"/>
  <c r="N31" i="8"/>
  <c r="R52" i="8"/>
  <c r="N21" i="8"/>
  <c r="N10" i="8"/>
  <c r="N48" i="8"/>
  <c r="N6" i="8"/>
  <c r="K48" i="8"/>
  <c r="N52" i="8"/>
  <c r="K46" i="6"/>
  <c r="K26" i="6"/>
  <c r="R13" i="6"/>
  <c r="K48" i="6"/>
  <c r="R2" i="6"/>
  <c r="K4" i="6"/>
  <c r="R48" i="6"/>
  <c r="N51" i="3"/>
  <c r="K53" i="3"/>
  <c r="N53" i="3"/>
  <c r="R51" i="3"/>
  <c r="N31" i="3"/>
  <c r="R31" i="3"/>
  <c r="K26" i="3"/>
  <c r="K30" i="3"/>
  <c r="R13" i="3"/>
  <c r="N45" i="3"/>
  <c r="R8" i="3"/>
  <c r="R23" i="3"/>
  <c r="R52" i="3"/>
  <c r="N6" i="3"/>
  <c r="R21" i="3"/>
  <c r="R54" i="3"/>
  <c r="N23" i="3"/>
  <c r="R17" i="3"/>
  <c r="K17" i="3"/>
  <c r="K47" i="3"/>
  <c r="R6" i="3"/>
  <c r="N47" i="3"/>
  <c r="N18" i="3"/>
  <c r="R18" i="3"/>
  <c r="R30" i="3"/>
  <c r="N8" i="3"/>
  <c r="N20" i="3"/>
  <c r="N54" i="3"/>
  <c r="K48" i="2"/>
  <c r="N46" i="2"/>
  <c r="R46" i="2"/>
  <c r="R45" i="2"/>
  <c r="N31" i="2"/>
  <c r="R31" i="2"/>
  <c r="R14" i="2"/>
  <c r="R54" i="2"/>
  <c r="N23" i="2"/>
  <c r="N22" i="2"/>
  <c r="R26" i="2"/>
  <c r="N19" i="2"/>
  <c r="R21" i="2"/>
  <c r="N10" i="2"/>
  <c r="R10" i="2"/>
  <c r="R27" i="2"/>
  <c r="R22" i="2"/>
  <c r="N54" i="2"/>
  <c r="N21" i="2"/>
  <c r="K19" i="2"/>
  <c r="R13" i="2"/>
  <c r="N48" i="10"/>
  <c r="N26" i="10"/>
  <c r="N14" i="10"/>
  <c r="R13" i="9"/>
  <c r="N46" i="9"/>
  <c r="R46" i="9"/>
  <c r="N9" i="9"/>
  <c r="K45" i="9"/>
  <c r="R21" i="9"/>
  <c r="N23" i="9"/>
  <c r="K5" i="9"/>
  <c r="K54" i="9"/>
  <c r="K47" i="9"/>
  <c r="R23" i="9"/>
  <c r="K13" i="9"/>
  <c r="N19" i="9"/>
  <c r="R20" i="9"/>
  <c r="N8" i="9"/>
  <c r="R8" i="9"/>
  <c r="N20" i="9"/>
  <c r="N54" i="9"/>
  <c r="N7" i="9"/>
  <c r="N31" i="9"/>
  <c r="N53" i="7"/>
  <c r="N30" i="7"/>
  <c r="N26" i="6"/>
  <c r="N13" i="6"/>
  <c r="K31" i="6"/>
  <c r="R4" i="6"/>
  <c r="R21" i="6"/>
  <c r="R31" i="6"/>
  <c r="N47" i="5"/>
  <c r="N13" i="5"/>
  <c r="N54" i="4"/>
  <c r="N30" i="4"/>
  <c r="N13" i="3"/>
  <c r="K27" i="3"/>
  <c r="R46" i="3"/>
  <c r="N46" i="3"/>
  <c r="N26" i="3"/>
  <c r="N19" i="3"/>
  <c r="K52" i="2"/>
  <c r="K8" i="2"/>
  <c r="N30" i="2"/>
  <c r="R30" i="2"/>
  <c r="R6" i="2"/>
  <c r="K6" i="2"/>
  <c r="K27" i="2"/>
  <c r="N18" i="2"/>
  <c r="R23" i="2"/>
  <c r="R47" i="2"/>
  <c r="N52" i="2"/>
  <c r="R18" i="2"/>
  <c r="N53" i="2"/>
  <c r="R53" i="2"/>
  <c r="R7" i="2"/>
  <c r="N17" i="2"/>
  <c r="N6" i="9"/>
  <c r="R6" i="9"/>
  <c r="N10" i="9"/>
  <c r="K17" i="9"/>
  <c r="R45" i="9"/>
  <c r="N22" i="9"/>
  <c r="R30" i="9"/>
  <c r="N27" i="9"/>
  <c r="N51" i="9"/>
  <c r="R22" i="9"/>
  <c r="K10" i="9"/>
  <c r="N18" i="9"/>
  <c r="K51" i="9"/>
  <c r="K30" i="9"/>
  <c r="N30" i="8"/>
  <c r="N47" i="8"/>
  <c r="N48" i="6"/>
  <c r="N13" i="4"/>
  <c r="N47" i="4"/>
  <c r="N9" i="2"/>
  <c r="K26" i="2"/>
  <c r="K51" i="2"/>
  <c r="R48" i="2"/>
  <c r="R11" i="4" l="1"/>
  <c r="R11" i="5"/>
  <c r="N11" i="6"/>
  <c r="N24" i="12"/>
  <c r="N28" i="12"/>
  <c r="R11" i="6"/>
  <c r="N11" i="2"/>
  <c r="N42" i="12"/>
  <c r="N11" i="9"/>
  <c r="N11" i="8"/>
  <c r="N20" i="12"/>
  <c r="N51" i="12"/>
  <c r="N52" i="12"/>
  <c r="R11" i="3"/>
</calcChain>
</file>

<file path=xl/sharedStrings.xml><?xml version="1.0" encoding="utf-8"?>
<sst xmlns="http://schemas.openxmlformats.org/spreadsheetml/2006/main" count="1146" uniqueCount="115">
  <si>
    <t>Total</t>
  </si>
  <si>
    <t>Age</t>
  </si>
  <si>
    <t>&lt;21</t>
  </si>
  <si>
    <t>21-44</t>
  </si>
  <si>
    <t>45-54</t>
  </si>
  <si>
    <t>55-64</t>
  </si>
  <si>
    <t>65-74</t>
  </si>
  <si>
    <t>75-84</t>
  </si>
  <si>
    <t>85+</t>
  </si>
  <si>
    <t>Age (binary)</t>
  </si>
  <si>
    <t>&lt;65</t>
  </si>
  <si>
    <t>65+</t>
  </si>
  <si>
    <t>Race</t>
  </si>
  <si>
    <t>Ethnicity</t>
  </si>
  <si>
    <t>Eligibility</t>
  </si>
  <si>
    <t>Medicare-only (Non Dual)</t>
  </si>
  <si>
    <t>All Medicare</t>
  </si>
  <si>
    <t>All Medicare: Percent within Category</t>
  </si>
  <si>
    <t>Partial Benefit Medicare-Medicaid Dual Enrollees</t>
  </si>
  <si>
    <t>Proportion of Medicare Population</t>
  </si>
  <si>
    <t>Percent within Category</t>
  </si>
  <si>
    <t>Prevalence rate ratio (duals vs nonduals)</t>
  </si>
  <si>
    <t>Prevalence rate ratio Duals vs Non Duals (FD / MDCR ONLY)</t>
  </si>
  <si>
    <t>Proportion of all dual (FD / All Dual)</t>
  </si>
  <si>
    <t>Prevalence rate ratio Duals vs Non Duals (PD / MDCR ONLY)</t>
  </si>
  <si>
    <t>Proportion of all dual (PD / All Dual)</t>
  </si>
  <si>
    <t>Percent within Category (FD)</t>
  </si>
  <si>
    <t>Percent within Category (PD)</t>
  </si>
  <si>
    <t>White</t>
  </si>
  <si>
    <t>Black /African American</t>
  </si>
  <si>
    <t>Hispanic/Latino</t>
  </si>
  <si>
    <t>North American Native</t>
  </si>
  <si>
    <t>Other</t>
  </si>
  <si>
    <t>Unknown</t>
  </si>
  <si>
    <t>Non-Hispanic /Non-Latino</t>
  </si>
  <si>
    <t>Male</t>
  </si>
  <si>
    <t>Female</t>
  </si>
  <si>
    <t>Sex</t>
  </si>
  <si>
    <t>All Dual (Medicare-Medicaid) Enrollees</t>
  </si>
  <si>
    <t>Full Benefit Medicare-Medicaid Dual Enrollees</t>
  </si>
  <si>
    <t>Asian</t>
  </si>
  <si>
    <t>01. QMB-only</t>
  </si>
  <si>
    <r>
      <t>02.</t>
    </r>
    <r>
      <rPr>
        <sz val="11"/>
        <rFont val="Times New Roman"/>
        <family val="1"/>
      </rPr>
      <t> </t>
    </r>
    <r>
      <rPr>
        <sz val="11"/>
        <rFont val="Calibri"/>
        <family val="2"/>
      </rPr>
      <t>QMB w/ Medicaid+RX</t>
    </r>
  </si>
  <si>
    <r>
      <t>03.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SLMB-only</t>
    </r>
  </si>
  <si>
    <r>
      <t>04.</t>
    </r>
    <r>
      <rPr>
        <sz val="11"/>
        <rFont val="Times New Roman"/>
        <family val="1"/>
      </rPr>
      <t> </t>
    </r>
    <r>
      <rPr>
        <sz val="11"/>
        <rFont val="Calibri"/>
        <family val="2"/>
      </rPr>
      <t>SLMB w/ Medicaid+RX</t>
    </r>
  </si>
  <si>
    <r>
      <t>05.</t>
    </r>
    <r>
      <rPr>
        <sz val="11"/>
        <rFont val="Times New Roman"/>
        <family val="1"/>
      </rPr>
      <t> </t>
    </r>
    <r>
      <rPr>
        <sz val="11"/>
        <rFont val="Calibri"/>
        <family val="2"/>
      </rPr>
      <t>QDWI</t>
    </r>
  </si>
  <si>
    <r>
      <t>06.</t>
    </r>
    <r>
      <rPr>
        <sz val="11"/>
        <rFont val="Times New Roman"/>
        <family val="1"/>
      </rPr>
      <t> </t>
    </r>
    <r>
      <rPr>
        <sz val="11"/>
        <rFont val="Calibri"/>
        <family val="2"/>
      </rPr>
      <t xml:space="preserve">Qualifying Individuals </t>
    </r>
  </si>
  <si>
    <r>
      <t>08.</t>
    </r>
    <r>
      <rPr>
        <sz val="11"/>
        <rFont val="Times New Roman"/>
        <family val="1"/>
      </rPr>
      <t> </t>
    </r>
    <r>
      <rPr>
        <sz val="11"/>
        <rFont val="Calibri"/>
        <family val="2"/>
      </rPr>
      <t>Other (Non QMB, SLMB, QWDI or QI) w/ Medicaid + RX</t>
    </r>
  </si>
  <si>
    <r>
      <t>Missing/Unknown</t>
    </r>
    <r>
      <rPr>
        <vertAlign val="superscript"/>
        <sz val="11"/>
        <rFont val="Calibri"/>
        <family val="2"/>
      </rPr>
      <t>4</t>
    </r>
  </si>
  <si>
    <t>00. Medicare Only (Non-dual)</t>
  </si>
  <si>
    <t xml:space="preserve">Original Reason for Medicare Entitlement* </t>
  </si>
  <si>
    <t>Age (OASI)</t>
  </si>
  <si>
    <t>Disability</t>
  </si>
  <si>
    <t>ESRD</t>
  </si>
  <si>
    <t xml:space="preserve">Disability and current ESRD </t>
  </si>
  <si>
    <t>Current Medicare Status*</t>
  </si>
  <si>
    <t>N/A</t>
  </si>
  <si>
    <t>Absolute Change</t>
  </si>
  <si>
    <t>Percent Change</t>
  </si>
  <si>
    <t>Dual Enrollment</t>
  </si>
  <si>
    <t>Medicare-only Enrollment</t>
  </si>
  <si>
    <t>Medicare Enrollment (Total)</t>
  </si>
  <si>
    <t>Full-benefit Dual Enrollment</t>
  </si>
  <si>
    <t>Partial-benefit Dual Enrollment</t>
  </si>
  <si>
    <t xml:space="preserve">Dual Enrollees as a Percentage of all Medicare </t>
  </si>
  <si>
    <t>Proportion of Partial Benefit (Among Full &amp; Partial Dual)</t>
  </si>
  <si>
    <t>Proportion Under Age 65 (Among Full &amp; Partial Dual)</t>
  </si>
  <si>
    <t>Proportion Under Age 65 (Among Medicare-only)</t>
  </si>
  <si>
    <t>Proportion White (Among Full &amp; Partial Dual)</t>
  </si>
  <si>
    <t>Number White (Among Full &amp; Partial Dual)</t>
  </si>
  <si>
    <t>Proportion White (Among Medicare-only)</t>
  </si>
  <si>
    <t>Number White (Among Medicare-only)</t>
  </si>
  <si>
    <t>Proportion Minority (Among Full &amp; Partial Dual)</t>
  </si>
  <si>
    <t>Number Minority (Among Full &amp; Partial Dual)</t>
  </si>
  <si>
    <t>Proportion Minority (Among Medicare-only)</t>
  </si>
  <si>
    <t>Number Minority (Among Medicare-only)</t>
  </si>
  <si>
    <t>Proportion Black/African American (Among Full &amp; Partial Dual)</t>
  </si>
  <si>
    <t>Proportion Black/African American (Among Medicare-only)</t>
  </si>
  <si>
    <t>Proportion Hispanic/Latino (Among Full &amp; Partial Dual)</t>
  </si>
  <si>
    <t>Proportion Hispanic/Latino (Among Medicare-only)</t>
  </si>
  <si>
    <t>Proportion Asian (Among Full &amp; Partial Dual)</t>
  </si>
  <si>
    <t>Proportion Asian (Among Medicare-only)</t>
  </si>
  <si>
    <t>Proportion North American Native (Among Full &amp; Partial Dual)</t>
  </si>
  <si>
    <t>Proportion North American Native (Among Medicare-only)</t>
  </si>
  <si>
    <t>Proportion Other Race (Among Full &amp; Partial Dual)</t>
  </si>
  <si>
    <t>Proportion Other Race (Among Medicare-only)</t>
  </si>
  <si>
    <t>Proportion Unknown Race (Among Full &amp; Partial Dual)</t>
  </si>
  <si>
    <t>Proportion Unknown Race (Among Medicare-only)</t>
  </si>
  <si>
    <t>Proportion Female (Among Full &amp; Partial Dual)</t>
  </si>
  <si>
    <t>Proportion Female (Among Medicare-only)</t>
  </si>
  <si>
    <t>Age &lt;65</t>
  </si>
  <si>
    <t>Among Full &amp; Partial Dual</t>
  </si>
  <si>
    <t>Among Full Dual only</t>
  </si>
  <si>
    <t>Among Partial Dual only</t>
  </si>
  <si>
    <t>Among Medicare-only</t>
  </si>
  <si>
    <t>Number of Full &amp; Partial Dual</t>
  </si>
  <si>
    <t>Number of Full Dual only</t>
  </si>
  <si>
    <t>Number of Partial Dual only</t>
  </si>
  <si>
    <t>Number of Medicare-only</t>
  </si>
  <si>
    <t>Age 65+</t>
  </si>
  <si>
    <t>CURRENT DISABILITY STATUS (INCLUDING ESRD + DISABILITY)</t>
  </si>
  <si>
    <t>Among Full &amp; Partial Dual (number)</t>
  </si>
  <si>
    <t>Among Medicare-only (number)</t>
  </si>
  <si>
    <t>MEDICARE-MEDICAID ELIGIBILITY STATUS</t>
  </si>
  <si>
    <t>Calendar Year</t>
  </si>
  <si>
    <t>Total Number of Medicare Beneficiaries (Including Medicare-Medicaid Enrollees)</t>
  </si>
  <si>
    <t>Total Number of Medicare- Only Beneficiaries (non-Medicaid Eligible)</t>
  </si>
  <si>
    <t>Among all Medicare Enrollees, the percent who are Medicare-Only (non-Medicaid Eligible)</t>
  </si>
  <si>
    <t>Total Number of Medicare-Medicaid Enrollees</t>
  </si>
  <si>
    <t>Among all Medicare Enrollees, the percent who are Medicare-Medicaid Enrollees</t>
  </si>
  <si>
    <t>Total Number of Full-Benefit Medicare-Medicaid Enrollees</t>
  </si>
  <si>
    <t>Among all Medicare-Medicaid Enrollees, the percent with Full Medicaid Benefits</t>
  </si>
  <si>
    <t>Total Number of Partial-Benefit Medicare-Medicaid Enrollees</t>
  </si>
  <si>
    <t>Among all Medicare-Medicaid Enrollees, the percent Partial Benefit</t>
  </si>
  <si>
    <t>TRENDS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</si>
</sst>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</font>
    <font>
      <sz val="11"/>
      <name val="Times New Roman"/>
      <family val="1"/>
    </font>
    <font>
      <vertAlign val="superscript"/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.5"/>
      <color theme="1"/>
      <name val="Arial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8DB4E3"/>
        <bgColor indexed="64"/>
      </patternFill>
    </fill>
    <fill>
      <patternFill patternType="solid">
        <fgColor rgb="FFDADADA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5" fontId="2" fillId="0" borderId="4" xfId="2" applyNumberFormat="1" applyFont="1" applyBorder="1" applyAlignment="1">
      <alignment horizontal="center" vertical="center" wrapText="1"/>
    </xf>
    <xf numFmtId="9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64" fontId="0" fillId="0" borderId="3" xfId="1" applyNumberFormat="1" applyFont="1" applyBorder="1" applyAlignment="1">
      <alignment vertical="center"/>
    </xf>
    <xf numFmtId="165" fontId="0" fillId="0" borderId="4" xfId="2" applyNumberFormat="1" applyFont="1" applyBorder="1" applyAlignment="1">
      <alignment horizontal="center" vertical="center"/>
    </xf>
    <xf numFmtId="165" fontId="0" fillId="0" borderId="2" xfId="2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64" fontId="0" fillId="0" borderId="6" xfId="1" applyNumberFormat="1" applyFont="1" applyBorder="1" applyAlignment="1">
      <alignment vertical="center"/>
    </xf>
    <xf numFmtId="165" fontId="0" fillId="0" borderId="7" xfId="2" applyNumberFormat="1" applyFont="1" applyBorder="1" applyAlignment="1">
      <alignment horizontal="center" vertical="center"/>
    </xf>
    <xf numFmtId="165" fontId="0" fillId="0" borderId="8" xfId="2" applyNumberFormat="1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1" applyNumberFormat="1" applyFont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164" fontId="0" fillId="0" borderId="10" xfId="1" applyNumberFormat="1" applyFont="1" applyBorder="1" applyAlignment="1">
      <alignment vertical="center"/>
    </xf>
    <xf numFmtId="165" fontId="0" fillId="0" borderId="11" xfId="2" applyNumberFormat="1" applyFont="1" applyBorder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0" fontId="4" fillId="0" borderId="9" xfId="0" applyFont="1" applyFill="1" applyBorder="1" applyAlignment="1">
      <alignment horizontal="right" vertical="center" wrapText="1"/>
    </xf>
    <xf numFmtId="164" fontId="5" fillId="0" borderId="10" xfId="1" applyNumberFormat="1" applyFont="1" applyBorder="1" applyAlignment="1">
      <alignment vertical="center"/>
    </xf>
    <xf numFmtId="165" fontId="6" fillId="0" borderId="11" xfId="2" applyNumberFormat="1" applyFont="1" applyBorder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1" fontId="0" fillId="0" borderId="10" xfId="1" applyNumberFormat="1" applyFont="1" applyBorder="1" applyAlignment="1">
      <alignment vertical="center"/>
    </xf>
    <xf numFmtId="165" fontId="0" fillId="0" borderId="0" xfId="2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165" fontId="1" fillId="0" borderId="11" xfId="2" applyNumberFormat="1" applyFont="1" applyBorder="1" applyAlignment="1">
      <alignment horizontal="center" vertical="center"/>
    </xf>
    <xf numFmtId="165" fontId="1" fillId="0" borderId="0" xfId="2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9" fontId="6" fillId="0" borderId="0" xfId="2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 wrapText="1"/>
    </xf>
    <xf numFmtId="164" fontId="5" fillId="0" borderId="13" xfId="1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64" fontId="5" fillId="0" borderId="15" xfId="1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right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9" fontId="10" fillId="0" borderId="0" xfId="2" applyFont="1" applyFill="1" applyBorder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 vertical="center"/>
    </xf>
    <xf numFmtId="166" fontId="10" fillId="0" borderId="0" xfId="0" applyNumberFormat="1" applyFont="1" applyFill="1" applyBorder="1" applyAlignment="1">
      <alignment horizontal="center" vertical="center"/>
    </xf>
    <xf numFmtId="165" fontId="10" fillId="0" borderId="0" xfId="2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65" fontId="10" fillId="0" borderId="0" xfId="0" applyNumberFormat="1" applyFont="1" applyFill="1" applyBorder="1" applyAlignment="1">
      <alignment vertical="center"/>
    </xf>
    <xf numFmtId="165" fontId="11" fillId="0" borderId="0" xfId="2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9" fontId="3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9" fontId="0" fillId="0" borderId="0" xfId="2" applyFont="1" applyFill="1" applyAlignment="1">
      <alignment vertical="center"/>
    </xf>
    <xf numFmtId="165" fontId="0" fillId="0" borderId="0" xfId="2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4" fontId="14" fillId="0" borderId="10" xfId="1" applyNumberFormat="1" applyFont="1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164" fontId="10" fillId="0" borderId="0" xfId="1" applyNumberFormat="1" applyFont="1" applyFill="1" applyAlignment="1">
      <alignment vertic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8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164" fontId="21" fillId="0" borderId="20" xfId="1" applyNumberFormat="1" applyFont="1" applyBorder="1" applyAlignment="1">
      <alignment wrapText="1"/>
    </xf>
    <xf numFmtId="164" fontId="21" fillId="3" borderId="19" xfId="1" applyNumberFormat="1" applyFont="1" applyFill="1" applyBorder="1" applyAlignment="1">
      <alignment wrapText="1"/>
    </xf>
    <xf numFmtId="164" fontId="21" fillId="0" borderId="20" xfId="1" applyNumberFormat="1" applyFont="1" applyBorder="1" applyAlignment="1">
      <alignment horizontal="center" wrapText="1"/>
    </xf>
    <xf numFmtId="164" fontId="21" fillId="3" borderId="19" xfId="1" applyNumberFormat="1" applyFont="1" applyFill="1" applyBorder="1" applyAlignment="1">
      <alignment horizontal="center" wrapText="1"/>
    </xf>
    <xf numFmtId="9" fontId="21" fillId="0" borderId="20" xfId="2" applyFont="1" applyBorder="1" applyAlignment="1">
      <alignment horizontal="center" wrapText="1"/>
    </xf>
    <xf numFmtId="9" fontId="21" fillId="3" borderId="19" xfId="2" applyFont="1" applyFill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3" borderId="19" xfId="0" applyFont="1" applyFill="1" applyBorder="1" applyAlignment="1">
      <alignment horizontal="center" wrapText="1"/>
    </xf>
    <xf numFmtId="165" fontId="5" fillId="0" borderId="11" xfId="2" applyNumberFormat="1" applyFont="1" applyBorder="1" applyAlignment="1">
      <alignment horizontal="center" vertical="center"/>
    </xf>
    <xf numFmtId="165" fontId="5" fillId="0" borderId="14" xfId="2" applyNumberFormat="1" applyFont="1" applyBorder="1" applyAlignment="1">
      <alignment horizontal="center" vertical="center"/>
    </xf>
    <xf numFmtId="165" fontId="5" fillId="0" borderId="15" xfId="2" applyNumberFormat="1" applyFont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165" fontId="10" fillId="0" borderId="11" xfId="2" applyNumberFormat="1" applyFont="1" applyFill="1" applyBorder="1" applyAlignment="1">
      <alignment horizontal="center" vertical="center"/>
    </xf>
    <xf numFmtId="165" fontId="10" fillId="0" borderId="10" xfId="2" applyNumberFormat="1" applyFont="1" applyFill="1" applyBorder="1" applyAlignment="1">
      <alignment horizontal="center" vertical="center"/>
    </xf>
    <xf numFmtId="165" fontId="10" fillId="0" borderId="0" xfId="2" applyNumberFormat="1" applyFont="1" applyFill="1" applyBorder="1" applyAlignment="1">
      <alignment horizontal="center" vertical="center"/>
    </xf>
    <xf numFmtId="9" fontId="10" fillId="0" borderId="0" xfId="2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horizontal="right" vertical="center" wrapText="1"/>
    </xf>
    <xf numFmtId="164" fontId="16" fillId="0" borderId="15" xfId="1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center"/>
    </xf>
    <xf numFmtId="164" fontId="16" fillId="0" borderId="13" xfId="1" applyNumberFormat="1" applyFont="1" applyFill="1" applyBorder="1" applyAlignment="1">
      <alignment horizontal="center" vertical="center"/>
    </xf>
    <xf numFmtId="164" fontId="16" fillId="0" borderId="14" xfId="1" applyNumberFormat="1" applyFont="1" applyFill="1" applyBorder="1" applyAlignment="1">
      <alignment horizontal="center" vertical="center"/>
    </xf>
    <xf numFmtId="165" fontId="10" fillId="0" borderId="0" xfId="2" applyNumberFormat="1" applyFont="1" applyAlignment="1">
      <alignment horizontal="center" vertical="center"/>
    </xf>
    <xf numFmtId="165" fontId="15" fillId="0" borderId="0" xfId="2" applyNumberFormat="1" applyFont="1" applyAlignment="1">
      <alignment horizontal="center" vertical="center"/>
    </xf>
    <xf numFmtId="165" fontId="10" fillId="0" borderId="0" xfId="2" applyNumberFormat="1" applyFont="1" applyFill="1" applyAlignment="1">
      <alignment horizontal="center" vertical="center"/>
    </xf>
    <xf numFmtId="165" fontId="15" fillId="0" borderId="0" xfId="2" applyNumberFormat="1" applyFont="1" applyFill="1" applyAlignment="1">
      <alignment horizontal="center" vertical="center"/>
    </xf>
    <xf numFmtId="0" fontId="10" fillId="0" borderId="10" xfId="0" applyFont="1" applyBorder="1" applyAlignment="1">
      <alignment vertical="center"/>
    </xf>
    <xf numFmtId="9" fontId="10" fillId="0" borderId="10" xfId="2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0" fillId="0" borderId="15" xfId="1" applyNumberFormat="1" applyFont="1" applyFill="1" applyBorder="1" applyAlignment="1">
      <alignment horizontal="center" vertical="center"/>
    </xf>
    <xf numFmtId="165" fontId="10" fillId="0" borderId="14" xfId="2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165" fontId="10" fillId="0" borderId="16" xfId="2" applyNumberFormat="1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7"/>
  <sheetViews>
    <sheetView workbookViewId="0">
      <pane xSplit="2" ySplit="1" topLeftCell="C2" activePane="bottomRight" state="frozen"/>
      <selection activeCell="L43" sqref="L43"/>
      <selection pane="topRight" activeCell="L43" sqref="L43"/>
      <selection pane="bottomLeft" activeCell="L43" sqref="L43"/>
      <selection pane="bottomRight" activeCell="H6" sqref="H6"/>
    </sheetView>
  </sheetViews>
  <sheetFormatPr defaultRowHeight="15" x14ac:dyDescent="0.25"/>
  <cols>
    <col min="1" max="1" width="9.140625" style="15"/>
    <col min="2" max="2" width="24.28515625" style="76" customWidth="1"/>
    <col min="3" max="3" width="14.28515625" style="77" customWidth="1"/>
    <col min="4" max="4" width="15.5703125" style="80" customWidth="1"/>
    <col min="5" max="5" width="15.140625" style="77" customWidth="1"/>
    <col min="6" max="6" width="13.28515625" style="80" customWidth="1"/>
    <col min="7" max="7" width="11.42578125" style="80" customWidth="1"/>
    <col min="8" max="8" width="13" style="77" customWidth="1"/>
    <col min="9" max="9" width="12.28515625" style="79" customWidth="1"/>
    <col min="10" max="10" width="10.28515625" style="80" customWidth="1"/>
    <col min="11" max="11" width="11.85546875" style="81" customWidth="1"/>
    <col min="12" max="12" width="13.85546875" style="77" customWidth="1"/>
    <col min="13" max="13" width="10.5703125" style="80" customWidth="1"/>
    <col min="14" max="14" width="15.28515625" style="81" customWidth="1"/>
    <col min="15" max="15" width="12" style="80" customWidth="1"/>
    <col min="16" max="16" width="14.7109375" style="77" customWidth="1"/>
    <col min="17" max="17" width="10.42578125" style="80" customWidth="1"/>
    <col min="18" max="18" width="14.7109375" style="81" customWidth="1"/>
    <col min="19" max="19" width="10.85546875" style="80" customWidth="1"/>
    <col min="20" max="16384" width="9.140625" style="15"/>
  </cols>
  <sheetData>
    <row r="1" spans="2:19" s="8" customFormat="1" ht="75.75" thickBot="1" x14ac:dyDescent="0.3">
      <c r="B1" s="1"/>
      <c r="C1" s="2" t="s">
        <v>16</v>
      </c>
      <c r="D1" s="3" t="s">
        <v>17</v>
      </c>
      <c r="E1" s="4" t="s">
        <v>15</v>
      </c>
      <c r="F1" s="3" t="s">
        <v>19</v>
      </c>
      <c r="G1" s="5" t="s">
        <v>20</v>
      </c>
      <c r="H1" s="2" t="s">
        <v>38</v>
      </c>
      <c r="I1" s="6" t="s">
        <v>19</v>
      </c>
      <c r="J1" s="3" t="s">
        <v>20</v>
      </c>
      <c r="K1" s="7" t="s">
        <v>21</v>
      </c>
      <c r="L1" s="4" t="s">
        <v>39</v>
      </c>
      <c r="M1" s="3" t="s">
        <v>26</v>
      </c>
      <c r="N1" s="7" t="s">
        <v>22</v>
      </c>
      <c r="O1" s="5" t="s">
        <v>23</v>
      </c>
      <c r="P1" s="2" t="s">
        <v>18</v>
      </c>
      <c r="Q1" s="3" t="s">
        <v>27</v>
      </c>
      <c r="R1" s="7" t="s">
        <v>24</v>
      </c>
      <c r="S1" s="5" t="s">
        <v>25</v>
      </c>
    </row>
    <row r="2" spans="2:19" ht="15.75" thickBot="1" x14ac:dyDescent="0.3">
      <c r="B2" s="9" t="s">
        <v>0</v>
      </c>
      <c r="C2" s="10">
        <f>C11</f>
        <v>45685188</v>
      </c>
      <c r="D2" s="11">
        <f>C2/C2</f>
        <v>1</v>
      </c>
      <c r="E2" s="10">
        <f>E11</f>
        <v>37035298</v>
      </c>
      <c r="F2" s="12">
        <f>E2/C2</f>
        <v>0.81066314097251824</v>
      </c>
      <c r="G2" s="11">
        <f>E2/E2</f>
        <v>1</v>
      </c>
      <c r="H2" s="13">
        <f>H11</f>
        <v>8649890</v>
      </c>
      <c r="I2" s="12">
        <f>H2/C2</f>
        <v>0.18933685902748174</v>
      </c>
      <c r="J2" s="12">
        <f>H2/H2</f>
        <v>1</v>
      </c>
      <c r="K2" s="14">
        <f>J2/G2</f>
        <v>1</v>
      </c>
      <c r="L2" s="10">
        <f>L11</f>
        <v>6819768</v>
      </c>
      <c r="M2" s="12">
        <f>L2/L2</f>
        <v>1</v>
      </c>
      <c r="N2" s="14">
        <f>M2/G2</f>
        <v>1</v>
      </c>
      <c r="O2" s="11">
        <f>L2/H2</f>
        <v>0.78842251173136302</v>
      </c>
      <c r="P2" s="13">
        <f>P11</f>
        <v>1830122</v>
      </c>
      <c r="Q2" s="12">
        <f>P2/P2</f>
        <v>1</v>
      </c>
      <c r="R2" s="14">
        <f>Q2/K2</f>
        <v>1</v>
      </c>
      <c r="S2" s="11">
        <f>P2/H2</f>
        <v>0.21157748826863695</v>
      </c>
    </row>
    <row r="3" spans="2:19" x14ac:dyDescent="0.25">
      <c r="B3" s="16" t="s">
        <v>1</v>
      </c>
      <c r="C3" s="17"/>
      <c r="D3" s="18"/>
      <c r="E3" s="17"/>
      <c r="F3" s="19"/>
      <c r="G3" s="18"/>
      <c r="H3" s="17"/>
      <c r="I3" s="20"/>
      <c r="J3" s="19"/>
      <c r="K3" s="21"/>
      <c r="L3" s="17"/>
      <c r="M3" s="19"/>
      <c r="N3" s="21"/>
      <c r="O3" s="18"/>
      <c r="P3" s="22"/>
      <c r="Q3" s="19"/>
      <c r="R3" s="21"/>
      <c r="S3" s="18"/>
    </row>
    <row r="4" spans="2:19" x14ac:dyDescent="0.25">
      <c r="B4" s="23" t="s">
        <v>2</v>
      </c>
      <c r="C4" s="24">
        <v>18344</v>
      </c>
      <c r="D4" s="25">
        <f>C4/C$11</f>
        <v>4.0153057923281393E-4</v>
      </c>
      <c r="E4" s="24">
        <v>6522</v>
      </c>
      <c r="F4" s="26">
        <f>E4/C$2</f>
        <v>1.4275961828153142E-4</v>
      </c>
      <c r="G4" s="25">
        <f>E4/E$2</f>
        <v>1.7610226870592481E-4</v>
      </c>
      <c r="H4" s="24">
        <v>11822</v>
      </c>
      <c r="I4" s="27">
        <f>H4/C$2</f>
        <v>2.5877096095128249E-4</v>
      </c>
      <c r="J4" s="26">
        <f>H4/H$2</f>
        <v>1.3667225825993163E-3</v>
      </c>
      <c r="K4" s="28">
        <f>J4/G4</f>
        <v>7.7609595415356178</v>
      </c>
      <c r="L4" s="24">
        <v>11504</v>
      </c>
      <c r="M4" s="26">
        <f>L4/L$2</f>
        <v>1.6868609020130891E-3</v>
      </c>
      <c r="N4" s="28">
        <f>M4/G4</f>
        <v>9.5788709277221038</v>
      </c>
      <c r="O4" s="25">
        <f>L4/H$2</f>
        <v>1.3299591093065923E-3</v>
      </c>
      <c r="P4" s="29">
        <v>318</v>
      </c>
      <c r="Q4" s="26">
        <f>P4/P$2</f>
        <v>1.7375890787608696E-4</v>
      </c>
      <c r="R4" s="28">
        <f>Q4/G4</f>
        <v>0.98669318205235013</v>
      </c>
      <c r="S4" s="25">
        <f>P4/H$2</f>
        <v>3.6763473292723955E-5</v>
      </c>
    </row>
    <row r="5" spans="2:19" x14ac:dyDescent="0.25">
      <c r="B5" s="23" t="s">
        <v>3</v>
      </c>
      <c r="C5" s="24">
        <v>1899933</v>
      </c>
      <c r="D5" s="25">
        <f t="shared" ref="D5:D14" si="0">C5/C$11</f>
        <v>4.1587505341993999E-2</v>
      </c>
      <c r="E5" s="24">
        <v>703569</v>
      </c>
      <c r="F5" s="26">
        <f t="shared" ref="F5:F54" si="1">E5/C$2</f>
        <v>1.5400374405813981E-2</v>
      </c>
      <c r="G5" s="25">
        <f t="shared" ref="G5:G54" si="2">E5/E$2</f>
        <v>1.8997254997111135E-2</v>
      </c>
      <c r="H5" s="24">
        <v>1196364</v>
      </c>
      <c r="I5" s="27">
        <f t="shared" ref="I5:I54" si="3">H5/C$2</f>
        <v>2.6187130936180015E-2</v>
      </c>
      <c r="J5" s="26">
        <f t="shared" ref="J5:J54" si="4">H5/H$2</f>
        <v>0.1383097357307434</v>
      </c>
      <c r="K5" s="28">
        <f t="shared" ref="K5:K54" si="5">J5/G5</f>
        <v>7.2805116187457513</v>
      </c>
      <c r="L5" s="24">
        <v>1021287</v>
      </c>
      <c r="M5" s="26">
        <f t="shared" ref="M5:M54" si="6">L5/L$2</f>
        <v>0.14975392124776091</v>
      </c>
      <c r="N5" s="28">
        <f t="shared" ref="N5:N54" si="7">M5/G5</f>
        <v>7.8829242051303527</v>
      </c>
      <c r="O5" s="25">
        <f t="shared" ref="O5:O54" si="8">L5/H$2</f>
        <v>0.1180693627317804</v>
      </c>
      <c r="P5" s="29">
        <v>175077</v>
      </c>
      <c r="Q5" s="26">
        <f t="shared" ref="Q5:Q54" si="9">P5/P$2</f>
        <v>9.5664114195665645E-2</v>
      </c>
      <c r="R5" s="28">
        <f t="shared" ref="R5:R54" si="10">Q5/G5</f>
        <v>5.0356809028574414</v>
      </c>
      <c r="S5" s="25">
        <f t="shared" ref="S5:S54" si="11">P5/H$2</f>
        <v>2.0240372998962992E-2</v>
      </c>
    </row>
    <row r="6" spans="2:19" x14ac:dyDescent="0.25">
      <c r="B6" s="23" t="s">
        <v>4</v>
      </c>
      <c r="C6" s="24">
        <v>2338276</v>
      </c>
      <c r="D6" s="25">
        <f t="shared" si="0"/>
        <v>5.1182365715557523E-2</v>
      </c>
      <c r="E6" s="24">
        <v>1253178</v>
      </c>
      <c r="F6" s="26">
        <f t="shared" si="1"/>
        <v>2.7430728751734589E-2</v>
      </c>
      <c r="G6" s="25">
        <f t="shared" si="2"/>
        <v>3.3837394801035488E-2</v>
      </c>
      <c r="H6" s="24">
        <v>1085098</v>
      </c>
      <c r="I6" s="27">
        <f t="shared" si="3"/>
        <v>2.3751636963822934E-2</v>
      </c>
      <c r="J6" s="26">
        <f t="shared" si="4"/>
        <v>0.12544645076411376</v>
      </c>
      <c r="K6" s="28">
        <f t="shared" si="5"/>
        <v>3.7073318292303892</v>
      </c>
      <c r="L6" s="24">
        <v>843085</v>
      </c>
      <c r="M6" s="26">
        <f t="shared" si="6"/>
        <v>0.12362370684750566</v>
      </c>
      <c r="N6" s="28">
        <f t="shared" si="7"/>
        <v>3.6534640912639809</v>
      </c>
      <c r="O6" s="25">
        <f t="shared" si="8"/>
        <v>9.7467713462252123E-2</v>
      </c>
      <c r="P6" s="29">
        <v>242013</v>
      </c>
      <c r="Q6" s="26">
        <f t="shared" si="9"/>
        <v>0.13223872506860199</v>
      </c>
      <c r="R6" s="28">
        <f t="shared" si="10"/>
        <v>3.9080646085837327</v>
      </c>
      <c r="S6" s="25">
        <f t="shared" si="11"/>
        <v>2.7978737301861643E-2</v>
      </c>
    </row>
    <row r="7" spans="2:19" x14ac:dyDescent="0.25">
      <c r="B7" s="23" t="s">
        <v>5</v>
      </c>
      <c r="C7" s="24">
        <v>3231931</v>
      </c>
      <c r="D7" s="25">
        <f t="shared" si="0"/>
        <v>7.0743519759620996E-2</v>
      </c>
      <c r="E7" s="24">
        <v>2212453</v>
      </c>
      <c r="F7" s="26">
        <f t="shared" si="1"/>
        <v>4.8428234551645057E-2</v>
      </c>
      <c r="G7" s="25">
        <f t="shared" si="2"/>
        <v>5.9739035986695721E-2</v>
      </c>
      <c r="H7" s="24">
        <v>1019478</v>
      </c>
      <c r="I7" s="27">
        <f t="shared" si="3"/>
        <v>2.2315285207975943E-2</v>
      </c>
      <c r="J7" s="26">
        <f t="shared" si="4"/>
        <v>0.11786022712427557</v>
      </c>
      <c r="K7" s="28">
        <f t="shared" si="5"/>
        <v>1.9729181292869176</v>
      </c>
      <c r="L7" s="24">
        <v>749303</v>
      </c>
      <c r="M7" s="26">
        <f t="shared" si="6"/>
        <v>0.1098722126617797</v>
      </c>
      <c r="N7" s="28">
        <f t="shared" si="7"/>
        <v>1.8392029741867439</v>
      </c>
      <c r="O7" s="25">
        <f t="shared" si="8"/>
        <v>8.6625725876282825E-2</v>
      </c>
      <c r="P7" s="29">
        <v>270175</v>
      </c>
      <c r="Q7" s="26">
        <f t="shared" si="9"/>
        <v>0.14762677023717544</v>
      </c>
      <c r="R7" s="28">
        <f t="shared" si="10"/>
        <v>2.4711943840214108</v>
      </c>
      <c r="S7" s="25">
        <f t="shared" si="11"/>
        <v>3.1234501247992749E-2</v>
      </c>
    </row>
    <row r="8" spans="2:19" x14ac:dyDescent="0.25">
      <c r="B8" s="23" t="s">
        <v>6</v>
      </c>
      <c r="C8" s="24">
        <v>19176601</v>
      </c>
      <c r="D8" s="25">
        <f t="shared" si="0"/>
        <v>0.41975532638718704</v>
      </c>
      <c r="E8" s="24">
        <v>16932038</v>
      </c>
      <c r="F8" s="26">
        <f t="shared" si="1"/>
        <v>0.3706242382104239</v>
      </c>
      <c r="G8" s="25">
        <f t="shared" si="2"/>
        <v>0.45718649273457984</v>
      </c>
      <c r="H8" s="24">
        <v>2244563</v>
      </c>
      <c r="I8" s="27">
        <f t="shared" si="3"/>
        <v>4.9131088176763114E-2</v>
      </c>
      <c r="J8" s="26">
        <f t="shared" si="4"/>
        <v>0.2594903519004288</v>
      </c>
      <c r="K8" s="28">
        <f t="shared" si="5"/>
        <v>0.56758096755731635</v>
      </c>
      <c r="L8" s="24">
        <v>1670064</v>
      </c>
      <c r="M8" s="26">
        <f t="shared" si="6"/>
        <v>0.24488574977917138</v>
      </c>
      <c r="N8" s="28">
        <f t="shared" si="7"/>
        <v>0.53563644961256562</v>
      </c>
      <c r="O8" s="25">
        <f t="shared" si="8"/>
        <v>0.19307343792811238</v>
      </c>
      <c r="P8" s="29">
        <v>574499</v>
      </c>
      <c r="Q8" s="26">
        <f t="shared" si="9"/>
        <v>0.31391295225127069</v>
      </c>
      <c r="R8" s="28">
        <f t="shared" si="10"/>
        <v>0.68661904330037415</v>
      </c>
      <c r="S8" s="25">
        <f t="shared" si="11"/>
        <v>6.6416913972316416E-2</v>
      </c>
    </row>
    <row r="9" spans="2:19" x14ac:dyDescent="0.25">
      <c r="B9" s="23" t="s">
        <v>7</v>
      </c>
      <c r="C9" s="24">
        <v>13389307</v>
      </c>
      <c r="D9" s="25">
        <f t="shared" si="0"/>
        <v>0.29307763820518806</v>
      </c>
      <c r="E9" s="24">
        <v>11473870</v>
      </c>
      <c r="F9" s="26">
        <f t="shared" si="1"/>
        <v>0.25115076685248622</v>
      </c>
      <c r="G9" s="25">
        <f t="shared" si="2"/>
        <v>0.30980903677351268</v>
      </c>
      <c r="H9" s="24">
        <v>1915437</v>
      </c>
      <c r="I9" s="27">
        <f t="shared" si="3"/>
        <v>4.1926871352701886E-2</v>
      </c>
      <c r="J9" s="26">
        <f t="shared" si="4"/>
        <v>0.22144061947608581</v>
      </c>
      <c r="K9" s="28">
        <f t="shared" si="5"/>
        <v>0.71476488156144713</v>
      </c>
      <c r="L9" s="24">
        <v>1492296</v>
      </c>
      <c r="M9" s="26">
        <f t="shared" si="6"/>
        <v>0.21881917390738218</v>
      </c>
      <c r="N9" s="28">
        <f t="shared" si="7"/>
        <v>0.70630339316845347</v>
      </c>
      <c r="O9" s="25">
        <f t="shared" si="8"/>
        <v>0.17252196270704021</v>
      </c>
      <c r="P9" s="29">
        <v>423141</v>
      </c>
      <c r="Q9" s="26">
        <f t="shared" si="9"/>
        <v>0.23120917621885317</v>
      </c>
      <c r="R9" s="28">
        <f t="shared" si="10"/>
        <v>0.74629577828576932</v>
      </c>
      <c r="S9" s="25">
        <f t="shared" si="11"/>
        <v>4.8918656769045617E-2</v>
      </c>
    </row>
    <row r="10" spans="2:19" x14ac:dyDescent="0.25">
      <c r="B10" s="23" t="s">
        <v>8</v>
      </c>
      <c r="C10" s="24">
        <v>5630796</v>
      </c>
      <c r="D10" s="25">
        <f t="shared" si="0"/>
        <v>0.12325211401121956</v>
      </c>
      <c r="E10" s="24">
        <v>4453668</v>
      </c>
      <c r="F10" s="26">
        <f t="shared" si="1"/>
        <v>9.7486038582133006E-2</v>
      </c>
      <c r="G10" s="25">
        <f t="shared" si="2"/>
        <v>0.12025468243835921</v>
      </c>
      <c r="H10" s="24">
        <v>1177128</v>
      </c>
      <c r="I10" s="27">
        <f t="shared" si="3"/>
        <v>2.5766075429086557E-2</v>
      </c>
      <c r="J10" s="26">
        <f t="shared" si="4"/>
        <v>0.13608589242175334</v>
      </c>
      <c r="K10" s="28">
        <f t="shared" si="5"/>
        <v>1.1316473476324631</v>
      </c>
      <c r="L10" s="24">
        <v>1032229</v>
      </c>
      <c r="M10" s="26">
        <f t="shared" si="6"/>
        <v>0.15135837465438706</v>
      </c>
      <c r="N10" s="28">
        <f t="shared" si="7"/>
        <v>1.2586484915626561</v>
      </c>
      <c r="O10" s="25">
        <f t="shared" si="8"/>
        <v>0.11933434991658853</v>
      </c>
      <c r="P10" s="29">
        <v>144899</v>
      </c>
      <c r="Q10" s="26">
        <f t="shared" si="9"/>
        <v>7.9174503120556988E-2</v>
      </c>
      <c r="R10" s="28">
        <f t="shared" si="10"/>
        <v>0.65839018918153713</v>
      </c>
      <c r="S10" s="25">
        <f t="shared" si="11"/>
        <v>1.6751542505164807E-2</v>
      </c>
    </row>
    <row r="11" spans="2:19" s="36" customFormat="1" x14ac:dyDescent="0.25">
      <c r="B11" s="30" t="s">
        <v>0</v>
      </c>
      <c r="C11" s="31">
        <f t="shared" ref="C11:H11" si="12">SUM(C4:C10)</f>
        <v>45685188</v>
      </c>
      <c r="D11" s="108">
        <f t="shared" si="12"/>
        <v>1</v>
      </c>
      <c r="E11" s="31">
        <f t="shared" si="12"/>
        <v>37035298</v>
      </c>
      <c r="F11" s="38">
        <f t="shared" si="12"/>
        <v>0.81066314097251824</v>
      </c>
      <c r="G11" s="108">
        <f t="shared" si="12"/>
        <v>1</v>
      </c>
      <c r="H11" s="31">
        <f t="shared" si="12"/>
        <v>8649890</v>
      </c>
      <c r="I11" s="38">
        <f t="shared" ref="I11:J11" si="13">SUM(I4:I10)</f>
        <v>0.18933685902748171</v>
      </c>
      <c r="J11" s="38">
        <f t="shared" si="13"/>
        <v>1</v>
      </c>
      <c r="K11" s="34">
        <f>J11/G11</f>
        <v>1</v>
      </c>
      <c r="L11" s="31">
        <f>SUM(L4:L10)</f>
        <v>6819768</v>
      </c>
      <c r="M11" s="38">
        <f>SUM(M4:M10)</f>
        <v>0.99999999999999989</v>
      </c>
      <c r="N11" s="34">
        <f>M11/G11</f>
        <v>0.99999999999999989</v>
      </c>
      <c r="O11" s="108">
        <f>SUM(O4:O10)</f>
        <v>0.78842251173136302</v>
      </c>
      <c r="P11" s="35">
        <f>SUM(P4:P10)</f>
        <v>1830122</v>
      </c>
      <c r="Q11" s="38">
        <f>SUM(Q4:Q10)</f>
        <v>1</v>
      </c>
      <c r="R11" s="34">
        <f>Q11/K11</f>
        <v>1</v>
      </c>
      <c r="S11" s="108">
        <f>SUM(S4:S10)</f>
        <v>0.21157748826863693</v>
      </c>
    </row>
    <row r="12" spans="2:19" x14ac:dyDescent="0.25">
      <c r="B12" s="37" t="s">
        <v>9</v>
      </c>
      <c r="C12" s="24"/>
      <c r="D12" s="26"/>
      <c r="E12" s="24"/>
      <c r="F12" s="26"/>
      <c r="G12" s="25"/>
      <c r="H12" s="24"/>
      <c r="I12" s="27"/>
      <c r="J12" s="26"/>
      <c r="K12" s="28"/>
      <c r="L12" s="24"/>
      <c r="M12" s="26"/>
      <c r="N12" s="28"/>
      <c r="O12" s="25"/>
      <c r="P12" s="29"/>
      <c r="Q12" s="26"/>
      <c r="R12" s="28"/>
      <c r="S12" s="25"/>
    </row>
    <row r="13" spans="2:19" x14ac:dyDescent="0.25">
      <c r="B13" s="23" t="s">
        <v>10</v>
      </c>
      <c r="C13" s="24">
        <v>7488484</v>
      </c>
      <c r="D13" s="25">
        <f t="shared" si="0"/>
        <v>0.16391492139640532</v>
      </c>
      <c r="E13" s="24">
        <v>4175722</v>
      </c>
      <c r="F13" s="26">
        <f t="shared" si="1"/>
        <v>9.140209732747516E-2</v>
      </c>
      <c r="G13" s="25">
        <f t="shared" si="2"/>
        <v>0.11274978805354827</v>
      </c>
      <c r="H13" s="24">
        <v>3312762</v>
      </c>
      <c r="I13" s="27">
        <f t="shared" si="3"/>
        <v>7.2512824068930171E-2</v>
      </c>
      <c r="J13" s="26">
        <f t="shared" si="4"/>
        <v>0.38298313620173202</v>
      </c>
      <c r="K13" s="28">
        <f t="shared" si="5"/>
        <v>3.3967526042695693</v>
      </c>
      <c r="L13" s="24">
        <v>2625179</v>
      </c>
      <c r="M13" s="26">
        <f t="shared" si="6"/>
        <v>0.38493670165905935</v>
      </c>
      <c r="N13" s="28">
        <f t="shared" si="7"/>
        <v>3.4140791597429994</v>
      </c>
      <c r="O13" s="25">
        <f t="shared" si="8"/>
        <v>0.30349276117962193</v>
      </c>
      <c r="P13" s="29">
        <v>687583</v>
      </c>
      <c r="Q13" s="26">
        <f t="shared" si="9"/>
        <v>0.37570336840931917</v>
      </c>
      <c r="R13" s="28">
        <f t="shared" si="10"/>
        <v>3.332186914895896</v>
      </c>
      <c r="S13" s="25">
        <f t="shared" si="11"/>
        <v>7.9490375022110107E-2</v>
      </c>
    </row>
    <row r="14" spans="2:19" x14ac:dyDescent="0.25">
      <c r="B14" s="23" t="s">
        <v>11</v>
      </c>
      <c r="C14" s="24">
        <v>38196704</v>
      </c>
      <c r="D14" s="25">
        <f t="shared" si="0"/>
        <v>0.83608507860359471</v>
      </c>
      <c r="E14" s="24">
        <v>32859576</v>
      </c>
      <c r="F14" s="26">
        <f t="shared" si="1"/>
        <v>0.71926104364504306</v>
      </c>
      <c r="G14" s="25">
        <f t="shared" si="2"/>
        <v>0.88725021194645171</v>
      </c>
      <c r="H14" s="24">
        <v>5337128</v>
      </c>
      <c r="I14" s="27">
        <f t="shared" si="3"/>
        <v>0.11682403495855155</v>
      </c>
      <c r="J14" s="26">
        <f t="shared" si="4"/>
        <v>0.61701686379826792</v>
      </c>
      <c r="K14" s="28">
        <f t="shared" si="5"/>
        <v>0.6954259976389916</v>
      </c>
      <c r="L14" s="24">
        <v>4194589</v>
      </c>
      <c r="M14" s="26">
        <f t="shared" si="6"/>
        <v>0.61506329834094065</v>
      </c>
      <c r="N14" s="28">
        <f t="shared" si="7"/>
        <v>0.69322417741846831</v>
      </c>
      <c r="O14" s="25">
        <f t="shared" si="8"/>
        <v>0.48492975055174115</v>
      </c>
      <c r="P14" s="29">
        <v>1142539</v>
      </c>
      <c r="Q14" s="26">
        <f t="shared" si="9"/>
        <v>0.62429663159068083</v>
      </c>
      <c r="R14" s="28">
        <f t="shared" si="10"/>
        <v>0.7036308621680657</v>
      </c>
      <c r="S14" s="25">
        <f t="shared" si="11"/>
        <v>0.13208711324652683</v>
      </c>
    </row>
    <row r="15" spans="2:19" s="36" customFormat="1" x14ac:dyDescent="0.25">
      <c r="B15" s="30" t="s">
        <v>0</v>
      </c>
      <c r="C15" s="31">
        <f>SUM(C13:C14)</f>
        <v>45685188</v>
      </c>
      <c r="D15" s="108">
        <f>SUM(D13:D14)</f>
        <v>1</v>
      </c>
      <c r="E15" s="31">
        <f>SUM(E13:E14)</f>
        <v>37035298</v>
      </c>
      <c r="F15" s="38">
        <f t="shared" ref="F15:G15" si="14">SUM(F13:F14)</f>
        <v>0.81066314097251824</v>
      </c>
      <c r="G15" s="108">
        <f t="shared" si="14"/>
        <v>1</v>
      </c>
      <c r="H15" s="31">
        <f>SUM(H13:H14)</f>
        <v>8649890</v>
      </c>
      <c r="I15" s="38">
        <f t="shared" ref="I15:J15" si="15">SUM(I13:I14)</f>
        <v>0.18933685902748171</v>
      </c>
      <c r="J15" s="38">
        <f t="shared" si="15"/>
        <v>1</v>
      </c>
      <c r="K15" s="34">
        <f>J15/G15</f>
        <v>1</v>
      </c>
      <c r="L15" s="31">
        <f>SUM(L13:L14)</f>
        <v>6819768</v>
      </c>
      <c r="M15" s="38">
        <f>SUM(M13:M14)</f>
        <v>1</v>
      </c>
      <c r="N15" s="34">
        <f>M15/G15</f>
        <v>1</v>
      </c>
      <c r="O15" s="108">
        <f>SUM(O13:O14)</f>
        <v>0.78842251173136302</v>
      </c>
      <c r="P15" s="35">
        <f>SUM(P13:P14)</f>
        <v>1830122</v>
      </c>
      <c r="Q15" s="38">
        <f>SUM(Q13:Q14)</f>
        <v>1</v>
      </c>
      <c r="R15" s="34">
        <f>Q15/K15</f>
        <v>1</v>
      </c>
      <c r="S15" s="108">
        <f>SUM(S13:S14)</f>
        <v>0.21157748826863693</v>
      </c>
    </row>
    <row r="16" spans="2:19" x14ac:dyDescent="0.25">
      <c r="B16" s="37" t="s">
        <v>12</v>
      </c>
      <c r="C16" s="24"/>
      <c r="D16" s="25"/>
      <c r="E16" s="24"/>
      <c r="F16" s="26"/>
      <c r="G16" s="25"/>
      <c r="H16" s="24"/>
      <c r="I16" s="27"/>
      <c r="J16" s="26"/>
      <c r="K16" s="28"/>
      <c r="L16" s="24"/>
      <c r="M16" s="26"/>
      <c r="N16" s="28"/>
      <c r="O16" s="25"/>
      <c r="P16" s="29"/>
      <c r="Q16" s="26"/>
      <c r="R16" s="28"/>
      <c r="S16" s="25"/>
    </row>
    <row r="17" spans="2:19" x14ac:dyDescent="0.25">
      <c r="B17" s="23" t="s">
        <v>28</v>
      </c>
      <c r="C17" s="24">
        <v>38159904</v>
      </c>
      <c r="D17" s="25">
        <f t="shared" ref="D17:D23" si="16">C17/C$11</f>
        <v>0.83527956588468022</v>
      </c>
      <c r="E17" s="24">
        <v>32511749</v>
      </c>
      <c r="F17" s="26">
        <f t="shared" si="1"/>
        <v>0.71164748189281835</v>
      </c>
      <c r="G17" s="25">
        <f t="shared" si="2"/>
        <v>0.87785844196528406</v>
      </c>
      <c r="H17" s="24">
        <v>5648155</v>
      </c>
      <c r="I17" s="27">
        <f t="shared" si="3"/>
        <v>0.12363208399186187</v>
      </c>
      <c r="J17" s="26">
        <f t="shared" si="4"/>
        <v>0.65297419967190329</v>
      </c>
      <c r="K17" s="28">
        <f t="shared" si="5"/>
        <v>0.74382630325918297</v>
      </c>
      <c r="L17" s="24">
        <v>4340150</v>
      </c>
      <c r="M17" s="26">
        <f t="shared" si="6"/>
        <v>0.63640727954382026</v>
      </c>
      <c r="N17" s="28">
        <f t="shared" si="7"/>
        <v>0.72495433104120877</v>
      </c>
      <c r="O17" s="25">
        <f t="shared" si="8"/>
        <v>0.50175782582206252</v>
      </c>
      <c r="P17" s="29">
        <v>1308005</v>
      </c>
      <c r="Q17" s="26">
        <f t="shared" si="9"/>
        <v>0.71470918332220479</v>
      </c>
      <c r="R17" s="28">
        <f t="shared" si="10"/>
        <v>0.81415083475436778</v>
      </c>
      <c r="S17" s="25">
        <f t="shared" si="11"/>
        <v>0.15121637384984085</v>
      </c>
    </row>
    <row r="18" spans="2:19" x14ac:dyDescent="0.25">
      <c r="B18" s="23" t="s">
        <v>29</v>
      </c>
      <c r="C18" s="24">
        <v>4587565</v>
      </c>
      <c r="D18" s="25">
        <f t="shared" si="16"/>
        <v>0.10041690098768993</v>
      </c>
      <c r="E18" s="24">
        <v>2838217</v>
      </c>
      <c r="F18" s="26">
        <f t="shared" si="1"/>
        <v>6.2125540558134511E-2</v>
      </c>
      <c r="G18" s="25">
        <f t="shared" si="2"/>
        <v>7.6635457341264007E-2</v>
      </c>
      <c r="H18" s="24">
        <v>1749348</v>
      </c>
      <c r="I18" s="27">
        <f t="shared" si="3"/>
        <v>3.8291360429555416E-2</v>
      </c>
      <c r="J18" s="26">
        <f t="shared" si="4"/>
        <v>0.20223933483547191</v>
      </c>
      <c r="K18" s="28">
        <f t="shared" si="5"/>
        <v>2.6389786379806344</v>
      </c>
      <c r="L18" s="24">
        <v>1345732</v>
      </c>
      <c r="M18" s="26">
        <f t="shared" si="6"/>
        <v>0.19732812025277105</v>
      </c>
      <c r="N18" s="28">
        <f t="shared" si="7"/>
        <v>2.5748932295667353</v>
      </c>
      <c r="O18" s="25">
        <f t="shared" si="8"/>
        <v>0.15557793220491822</v>
      </c>
      <c r="P18" s="29">
        <v>403616</v>
      </c>
      <c r="Q18" s="26">
        <f t="shared" si="9"/>
        <v>0.22054048855759342</v>
      </c>
      <c r="R18" s="28">
        <f t="shared" si="10"/>
        <v>2.8777865521896535</v>
      </c>
      <c r="S18" s="25">
        <f t="shared" si="11"/>
        <v>4.6661402630553683E-2</v>
      </c>
    </row>
    <row r="19" spans="2:19" x14ac:dyDescent="0.25">
      <c r="B19" s="23" t="s">
        <v>30</v>
      </c>
      <c r="C19" s="24">
        <v>1120278</v>
      </c>
      <c r="D19" s="25">
        <f t="shared" si="16"/>
        <v>2.4521689611959132E-2</v>
      </c>
      <c r="E19" s="24">
        <v>551338</v>
      </c>
      <c r="F19" s="26">
        <f t="shared" si="1"/>
        <v>1.2068200310350042E-2</v>
      </c>
      <c r="G19" s="25">
        <f t="shared" si="2"/>
        <v>1.4886824995980862E-2</v>
      </c>
      <c r="H19" s="24">
        <v>568940</v>
      </c>
      <c r="I19" s="27">
        <f t="shared" si="3"/>
        <v>1.245348930160909E-2</v>
      </c>
      <c r="J19" s="26">
        <f t="shared" si="4"/>
        <v>6.5774246840133221E-2</v>
      </c>
      <c r="K19" s="28">
        <f t="shared" si="5"/>
        <v>4.4182857565593014</v>
      </c>
      <c r="L19" s="24">
        <v>499460</v>
      </c>
      <c r="M19" s="26">
        <f t="shared" si="6"/>
        <v>7.3237095455446571E-2</v>
      </c>
      <c r="N19" s="28">
        <f t="shared" si="7"/>
        <v>4.919591348404988</v>
      </c>
      <c r="O19" s="25">
        <f t="shared" si="8"/>
        <v>5.7741774750892788E-2</v>
      </c>
      <c r="P19" s="29">
        <v>69480</v>
      </c>
      <c r="Q19" s="26">
        <f t="shared" si="9"/>
        <v>3.7964682135945033E-2</v>
      </c>
      <c r="R19" s="28">
        <f t="shared" si="10"/>
        <v>2.5502202213161449</v>
      </c>
      <c r="S19" s="25">
        <f t="shared" si="11"/>
        <v>8.032472089240442E-3</v>
      </c>
    </row>
    <row r="20" spans="2:19" x14ac:dyDescent="0.25">
      <c r="B20" s="23" t="s">
        <v>40</v>
      </c>
      <c r="C20" s="24">
        <v>820546</v>
      </c>
      <c r="D20" s="25">
        <f t="shared" si="16"/>
        <v>1.7960876072130861E-2</v>
      </c>
      <c r="E20" s="24">
        <v>396917</v>
      </c>
      <c r="F20" s="26">
        <f t="shared" si="1"/>
        <v>8.6880894525376579E-3</v>
      </c>
      <c r="G20" s="25">
        <f t="shared" si="2"/>
        <v>1.0717262218330199E-2</v>
      </c>
      <c r="H20" s="24">
        <v>423629</v>
      </c>
      <c r="I20" s="27">
        <f t="shared" si="3"/>
        <v>9.272786619593203E-3</v>
      </c>
      <c r="J20" s="26">
        <f t="shared" si="4"/>
        <v>4.8975073671457092E-2</v>
      </c>
      <c r="K20" s="28">
        <f t="shared" si="5"/>
        <v>4.5697373707711373</v>
      </c>
      <c r="L20" s="24">
        <v>406031</v>
      </c>
      <c r="M20" s="26">
        <f t="shared" si="6"/>
        <v>5.9537362561307074E-2</v>
      </c>
      <c r="N20" s="28">
        <f t="shared" si="7"/>
        <v>5.5552772105806776</v>
      </c>
      <c r="O20" s="25">
        <f t="shared" si="8"/>
        <v>4.6940596932446538E-2</v>
      </c>
      <c r="P20" s="29">
        <v>17598</v>
      </c>
      <c r="Q20" s="26">
        <f t="shared" si="9"/>
        <v>9.6157523924634541E-3</v>
      </c>
      <c r="R20" s="28">
        <f t="shared" si="10"/>
        <v>0.89722096899124248</v>
      </c>
      <c r="S20" s="25">
        <f t="shared" si="11"/>
        <v>2.034476739010554E-3</v>
      </c>
    </row>
    <row r="21" spans="2:19" x14ac:dyDescent="0.25">
      <c r="B21" s="23" t="s">
        <v>31</v>
      </c>
      <c r="C21" s="24">
        <v>200345</v>
      </c>
      <c r="D21" s="25">
        <f t="shared" si="16"/>
        <v>4.3853381975794865E-3</v>
      </c>
      <c r="E21" s="24">
        <v>122788</v>
      </c>
      <c r="F21" s="26">
        <f t="shared" si="1"/>
        <v>2.6876982535346031E-3</v>
      </c>
      <c r="G21" s="25">
        <f t="shared" si="2"/>
        <v>3.3154316727787634E-3</v>
      </c>
      <c r="H21" s="24">
        <v>77557</v>
      </c>
      <c r="I21" s="27">
        <f t="shared" si="3"/>
        <v>1.6976399440448839E-3</v>
      </c>
      <c r="J21" s="26">
        <f t="shared" si="4"/>
        <v>8.9662411891943128E-3</v>
      </c>
      <c r="K21" s="28">
        <f t="shared" si="5"/>
        <v>2.7043963121940724</v>
      </c>
      <c r="L21" s="24">
        <v>65368</v>
      </c>
      <c r="M21" s="26">
        <f t="shared" si="6"/>
        <v>9.5850767944012163E-3</v>
      </c>
      <c r="N21" s="28">
        <f t="shared" si="7"/>
        <v>2.8910494138965843</v>
      </c>
      <c r="O21" s="25">
        <f t="shared" si="8"/>
        <v>7.5570903213798097E-3</v>
      </c>
      <c r="P21" s="29">
        <v>12189</v>
      </c>
      <c r="Q21" s="26">
        <f t="shared" si="9"/>
        <v>6.6602117235900118E-3</v>
      </c>
      <c r="R21" s="28">
        <f t="shared" si="10"/>
        <v>2.008852053346009</v>
      </c>
      <c r="S21" s="25">
        <f t="shared" si="11"/>
        <v>1.4091508678145039E-3</v>
      </c>
    </row>
    <row r="22" spans="2:19" x14ac:dyDescent="0.25">
      <c r="B22" s="23" t="s">
        <v>32</v>
      </c>
      <c r="C22" s="24">
        <v>730828</v>
      </c>
      <c r="D22" s="25">
        <f t="shared" si="16"/>
        <v>1.5997044818990346E-2</v>
      </c>
      <c r="E22" s="24">
        <v>567093</v>
      </c>
      <c r="F22" s="26">
        <f t="shared" si="1"/>
        <v>1.2413060443135311E-2</v>
      </c>
      <c r="G22" s="25">
        <f t="shared" si="2"/>
        <v>1.5312229970446033E-2</v>
      </c>
      <c r="H22" s="24">
        <v>163735</v>
      </c>
      <c r="I22" s="27">
        <f t="shared" si="3"/>
        <v>3.5839843758550365E-3</v>
      </c>
      <c r="J22" s="26">
        <f t="shared" si="4"/>
        <v>1.8929142451522506E-2</v>
      </c>
      <c r="K22" s="28">
        <f t="shared" si="5"/>
        <v>1.2362106948535541</v>
      </c>
      <c r="L22" s="24">
        <v>146085</v>
      </c>
      <c r="M22" s="26">
        <f t="shared" si="6"/>
        <v>2.1420816661211935E-2</v>
      </c>
      <c r="N22" s="28">
        <f t="shared" si="7"/>
        <v>1.3989351454723458</v>
      </c>
      <c r="O22" s="25">
        <f t="shared" si="8"/>
        <v>1.6888654075369745E-2</v>
      </c>
      <c r="P22" s="29">
        <v>17650</v>
      </c>
      <c r="Q22" s="26">
        <f t="shared" si="9"/>
        <v>9.6441657987828139E-3</v>
      </c>
      <c r="R22" s="28">
        <f t="shared" si="10"/>
        <v>0.62983417943675823</v>
      </c>
      <c r="S22" s="25">
        <f t="shared" si="11"/>
        <v>2.0404883761527604E-3</v>
      </c>
    </row>
    <row r="23" spans="2:19" x14ac:dyDescent="0.25">
      <c r="B23" s="23" t="s">
        <v>33</v>
      </c>
      <c r="C23" s="24">
        <v>65722</v>
      </c>
      <c r="D23" s="25">
        <f t="shared" si="16"/>
        <v>1.4385844269700718E-3</v>
      </c>
      <c r="E23" s="24">
        <v>47196</v>
      </c>
      <c r="F23" s="26">
        <f t="shared" si="1"/>
        <v>1.0330700620078438E-3</v>
      </c>
      <c r="G23" s="25">
        <f t="shared" si="2"/>
        <v>1.2743518359161037E-3</v>
      </c>
      <c r="H23" s="24">
        <v>18526</v>
      </c>
      <c r="I23" s="27">
        <f t="shared" si="3"/>
        <v>4.0551436496222802E-4</v>
      </c>
      <c r="J23" s="26">
        <f t="shared" si="4"/>
        <v>2.1417613403176224E-3</v>
      </c>
      <c r="K23" s="28">
        <f t="shared" si="5"/>
        <v>1.680667206617988</v>
      </c>
      <c r="L23" s="24">
        <v>16942</v>
      </c>
      <c r="M23" s="26">
        <f t="shared" si="6"/>
        <v>2.4842487310418769E-3</v>
      </c>
      <c r="N23" s="28">
        <f t="shared" si="7"/>
        <v>1.9494213929201152</v>
      </c>
      <c r="O23" s="25">
        <f t="shared" si="8"/>
        <v>1.9586376242934881E-3</v>
      </c>
      <c r="P23" s="29">
        <v>1584</v>
      </c>
      <c r="Q23" s="26">
        <f t="shared" si="9"/>
        <v>8.6551606942050861E-4</v>
      </c>
      <c r="R23" s="28">
        <f t="shared" si="10"/>
        <v>0.67918140424563989</v>
      </c>
      <c r="S23" s="25">
        <f t="shared" si="11"/>
        <v>1.8312371602413442E-4</v>
      </c>
    </row>
    <row r="24" spans="2:19" s="36" customFormat="1" x14ac:dyDescent="0.25">
      <c r="B24" s="30" t="s">
        <v>0</v>
      </c>
      <c r="C24" s="31">
        <f>SUM(C17:C23)</f>
        <v>45685188</v>
      </c>
      <c r="D24" s="108">
        <f>SUM(D17:D23)</f>
        <v>1</v>
      </c>
      <c r="E24" s="31">
        <f>SUM(E17:E23)</f>
        <v>37035298</v>
      </c>
      <c r="F24" s="38">
        <f t="shared" ref="F24:G24" si="17">SUM(F17:F23)</f>
        <v>0.81066314097251824</v>
      </c>
      <c r="G24" s="108">
        <f t="shared" si="17"/>
        <v>1</v>
      </c>
      <c r="H24" s="31">
        <f>SUM(H17:H23)</f>
        <v>8649890</v>
      </c>
      <c r="I24" s="38">
        <f t="shared" ref="I24:J24" si="18">SUM(I17:I23)</f>
        <v>0.18933685902748171</v>
      </c>
      <c r="J24" s="38">
        <f t="shared" si="18"/>
        <v>1</v>
      </c>
      <c r="K24" s="34">
        <f>J24/G24</f>
        <v>1</v>
      </c>
      <c r="L24" s="31">
        <f>SUM(L17:L23)</f>
        <v>6819768</v>
      </c>
      <c r="M24" s="38">
        <f>SUM(M17:M23)</f>
        <v>1</v>
      </c>
      <c r="N24" s="34">
        <f>M24/G24</f>
        <v>1</v>
      </c>
      <c r="O24" s="108">
        <f>SUM(O17:O23)</f>
        <v>0.78842251173136324</v>
      </c>
      <c r="P24" s="35">
        <f>SUM(P17:P23)</f>
        <v>1830122</v>
      </c>
      <c r="Q24" s="38">
        <f>SUM(Q17:Q23)</f>
        <v>1</v>
      </c>
      <c r="R24" s="34">
        <f>Q24/K24</f>
        <v>1</v>
      </c>
      <c r="S24" s="108">
        <f>SUM(S17:S23)</f>
        <v>0.21157748826863693</v>
      </c>
    </row>
    <row r="25" spans="2:19" x14ac:dyDescent="0.25">
      <c r="B25" s="37" t="s">
        <v>13</v>
      </c>
      <c r="C25" s="24"/>
      <c r="D25" s="25"/>
      <c r="E25" s="24"/>
      <c r="F25" s="26"/>
      <c r="G25" s="25"/>
      <c r="H25" s="24"/>
      <c r="I25" s="27"/>
      <c r="J25" s="26"/>
      <c r="K25" s="28"/>
      <c r="L25" s="24"/>
      <c r="M25" s="26"/>
      <c r="N25" s="28"/>
      <c r="O25" s="25"/>
      <c r="P25" s="29"/>
      <c r="Q25" s="26"/>
      <c r="R25" s="28"/>
      <c r="S25" s="25"/>
    </row>
    <row r="26" spans="2:19" x14ac:dyDescent="0.25">
      <c r="B26" s="23" t="s">
        <v>30</v>
      </c>
      <c r="C26" s="24">
        <v>1120278</v>
      </c>
      <c r="D26" s="25">
        <f t="shared" ref="D26:D27" si="19">C26/C$11</f>
        <v>2.4521689611959132E-2</v>
      </c>
      <c r="E26" s="24">
        <v>551338</v>
      </c>
      <c r="F26" s="26">
        <f t="shared" si="1"/>
        <v>1.2068200310350042E-2</v>
      </c>
      <c r="G26" s="25">
        <f t="shared" si="2"/>
        <v>1.4886824995980862E-2</v>
      </c>
      <c r="H26" s="24">
        <v>568940</v>
      </c>
      <c r="I26" s="27">
        <f t="shared" si="3"/>
        <v>1.245348930160909E-2</v>
      </c>
      <c r="J26" s="26">
        <f t="shared" si="4"/>
        <v>6.5774246840133221E-2</v>
      </c>
      <c r="K26" s="28">
        <f t="shared" si="5"/>
        <v>4.4182857565593014</v>
      </c>
      <c r="L26" s="24">
        <v>499460</v>
      </c>
      <c r="M26" s="26">
        <f t="shared" si="6"/>
        <v>7.3237095455446571E-2</v>
      </c>
      <c r="N26" s="28">
        <f t="shared" si="7"/>
        <v>4.919591348404988</v>
      </c>
      <c r="O26" s="25">
        <f t="shared" si="8"/>
        <v>5.7741774750892788E-2</v>
      </c>
      <c r="P26" s="29">
        <v>69480</v>
      </c>
      <c r="Q26" s="26">
        <f t="shared" si="9"/>
        <v>3.7964682135945033E-2</v>
      </c>
      <c r="R26" s="28">
        <f t="shared" si="10"/>
        <v>2.5502202213161449</v>
      </c>
      <c r="S26" s="25">
        <f t="shared" si="11"/>
        <v>8.032472089240442E-3</v>
      </c>
    </row>
    <row r="27" spans="2:19" ht="15" customHeight="1" x14ac:dyDescent="0.25">
      <c r="B27" s="23" t="s">
        <v>34</v>
      </c>
      <c r="C27" s="24">
        <v>44564910</v>
      </c>
      <c r="D27" s="25">
        <f t="shared" si="19"/>
        <v>0.97547831038804089</v>
      </c>
      <c r="E27" s="24">
        <v>36483960</v>
      </c>
      <c r="F27" s="26">
        <f t="shared" si="1"/>
        <v>0.79859494066216818</v>
      </c>
      <c r="G27" s="25">
        <f t="shared" si="2"/>
        <v>0.98511317500401918</v>
      </c>
      <c r="H27" s="24">
        <v>8080950</v>
      </c>
      <c r="I27" s="27">
        <f t="shared" si="3"/>
        <v>0.17688336972587265</v>
      </c>
      <c r="J27" s="26">
        <f t="shared" si="4"/>
        <v>0.93422575315986678</v>
      </c>
      <c r="K27" s="28">
        <f t="shared" si="5"/>
        <v>0.9483435780422439</v>
      </c>
      <c r="L27" s="24">
        <v>6320308</v>
      </c>
      <c r="M27" s="26">
        <f t="shared" si="6"/>
        <v>0.92676290454455346</v>
      </c>
      <c r="N27" s="28">
        <f t="shared" si="7"/>
        <v>0.94076795241396738</v>
      </c>
      <c r="O27" s="25">
        <f t="shared" si="8"/>
        <v>0.73068073698047031</v>
      </c>
      <c r="P27" s="29">
        <v>1760642</v>
      </c>
      <c r="Q27" s="26">
        <f t="shared" si="9"/>
        <v>0.96203531786405494</v>
      </c>
      <c r="R27" s="28">
        <f t="shared" si="10"/>
        <v>0.97657339509252827</v>
      </c>
      <c r="S27" s="25">
        <f t="shared" si="11"/>
        <v>0.20354501617939649</v>
      </c>
    </row>
    <row r="28" spans="2:19" s="36" customFormat="1" x14ac:dyDescent="0.25">
      <c r="B28" s="30" t="s">
        <v>0</v>
      </c>
      <c r="C28" s="31">
        <f>SUM(C26:C27)</f>
        <v>45685188</v>
      </c>
      <c r="D28" s="108">
        <f>SUM(D26:D27)</f>
        <v>1</v>
      </c>
      <c r="E28" s="31">
        <f>SUM(E26:E27)</f>
        <v>37035298</v>
      </c>
      <c r="F28" s="33">
        <f>E28/C28</f>
        <v>0.81066314097251824</v>
      </c>
      <c r="G28" s="108">
        <f>SUM(G26:G27)</f>
        <v>1</v>
      </c>
      <c r="H28" s="31">
        <f>SUM(H26:H27)</f>
        <v>8649890</v>
      </c>
      <c r="I28" s="38">
        <f>SUM(I26:I27)</f>
        <v>0.18933685902748174</v>
      </c>
      <c r="J28" s="38">
        <f>SUM(J26:J27)</f>
        <v>1</v>
      </c>
      <c r="K28" s="34">
        <f>J28/G28</f>
        <v>1</v>
      </c>
      <c r="L28" s="31">
        <f>SUM(L26:L27)</f>
        <v>6819768</v>
      </c>
      <c r="M28" s="38">
        <f>SUM(M26:M27)</f>
        <v>1</v>
      </c>
      <c r="N28" s="34">
        <f>M28/G28</f>
        <v>1</v>
      </c>
      <c r="O28" s="108">
        <f>SUM(O26:O27)</f>
        <v>0.78842251173136313</v>
      </c>
      <c r="P28" s="35">
        <f>SUM(P26:P27)</f>
        <v>1830122</v>
      </c>
      <c r="Q28" s="38">
        <f>SUM(Q26:Q27)</f>
        <v>1</v>
      </c>
      <c r="R28" s="34">
        <f>Q28/K28</f>
        <v>1</v>
      </c>
      <c r="S28" s="108">
        <f>SUM(S26:S27)</f>
        <v>0.21157748826863693</v>
      </c>
    </row>
    <row r="29" spans="2:19" x14ac:dyDescent="0.25">
      <c r="B29" s="39" t="s">
        <v>37</v>
      </c>
      <c r="C29" s="24"/>
      <c r="D29" s="25"/>
      <c r="E29" s="24"/>
      <c r="F29" s="26"/>
      <c r="G29" s="25"/>
      <c r="H29" s="24"/>
      <c r="I29" s="27"/>
      <c r="J29" s="26"/>
      <c r="K29" s="28"/>
      <c r="L29" s="24"/>
      <c r="M29" s="26"/>
      <c r="N29" s="28"/>
      <c r="O29" s="25"/>
      <c r="P29" s="29"/>
      <c r="Q29" s="26"/>
      <c r="R29" s="28"/>
      <c r="S29" s="25"/>
    </row>
    <row r="30" spans="2:19" x14ac:dyDescent="0.25">
      <c r="B30" s="23" t="s">
        <v>35</v>
      </c>
      <c r="C30" s="24">
        <v>20254198</v>
      </c>
      <c r="D30" s="25">
        <f t="shared" ref="D30:D31" si="20">C30/C$11</f>
        <v>0.4433427744677334</v>
      </c>
      <c r="E30" s="24">
        <v>17006912</v>
      </c>
      <c r="F30" s="26">
        <f t="shared" si="1"/>
        <v>0.37226315014835881</v>
      </c>
      <c r="G30" s="25">
        <f t="shared" si="2"/>
        <v>0.45920818566114951</v>
      </c>
      <c r="H30" s="24">
        <v>3247286</v>
      </c>
      <c r="I30" s="27">
        <f t="shared" si="3"/>
        <v>7.107962431937459E-2</v>
      </c>
      <c r="J30" s="26">
        <f t="shared" si="4"/>
        <v>0.37541356017244149</v>
      </c>
      <c r="K30" s="28">
        <f t="shared" si="5"/>
        <v>0.81752366768448625</v>
      </c>
      <c r="L30" s="24">
        <v>2539908</v>
      </c>
      <c r="M30" s="26">
        <f t="shared" si="6"/>
        <v>0.37243319714101714</v>
      </c>
      <c r="N30" s="28">
        <f t="shared" si="7"/>
        <v>0.81103344576665759</v>
      </c>
      <c r="O30" s="25">
        <f t="shared" si="8"/>
        <v>0.2936347167420626</v>
      </c>
      <c r="P30" s="29">
        <v>707378</v>
      </c>
      <c r="Q30" s="26">
        <f t="shared" si="9"/>
        <v>0.38651958721877561</v>
      </c>
      <c r="R30" s="28">
        <f t="shared" si="10"/>
        <v>0.84170883553018594</v>
      </c>
      <c r="S30" s="25">
        <f t="shared" si="11"/>
        <v>8.1778843430378889E-2</v>
      </c>
    </row>
    <row r="31" spans="2:19" x14ac:dyDescent="0.25">
      <c r="B31" s="23" t="s">
        <v>36</v>
      </c>
      <c r="C31" s="24">
        <v>25430990</v>
      </c>
      <c r="D31" s="25">
        <f t="shared" si="20"/>
        <v>0.5566572255322666</v>
      </c>
      <c r="E31" s="24">
        <v>20028386</v>
      </c>
      <c r="F31" s="26">
        <f t="shared" si="1"/>
        <v>0.43839999082415948</v>
      </c>
      <c r="G31" s="25">
        <f t="shared" si="2"/>
        <v>0.54079181433885049</v>
      </c>
      <c r="H31" s="24">
        <v>5402604</v>
      </c>
      <c r="I31" s="27">
        <f t="shared" si="3"/>
        <v>0.11825723470810715</v>
      </c>
      <c r="J31" s="26">
        <f t="shared" si="4"/>
        <v>0.62458643982755846</v>
      </c>
      <c r="K31" s="28">
        <f t="shared" si="5"/>
        <v>1.1549480285517113</v>
      </c>
      <c r="L31" s="24">
        <v>4279860</v>
      </c>
      <c r="M31" s="26">
        <f t="shared" si="6"/>
        <v>0.62756680285898292</v>
      </c>
      <c r="N31" s="28">
        <f t="shared" si="7"/>
        <v>1.1604591382845169</v>
      </c>
      <c r="O31" s="25">
        <f t="shared" si="8"/>
        <v>0.49478779498930042</v>
      </c>
      <c r="P31" s="29">
        <v>1122744</v>
      </c>
      <c r="Q31" s="26">
        <f t="shared" si="9"/>
        <v>0.61348041278122445</v>
      </c>
      <c r="R31" s="28">
        <f t="shared" si="10"/>
        <v>1.1344114250901522</v>
      </c>
      <c r="S31" s="25">
        <f t="shared" si="11"/>
        <v>0.12979864483825806</v>
      </c>
    </row>
    <row r="32" spans="2:19" s="36" customFormat="1" x14ac:dyDescent="0.25">
      <c r="B32" s="30" t="s">
        <v>0</v>
      </c>
      <c r="C32" s="31">
        <f>SUM(C30:C31)</f>
        <v>45685188</v>
      </c>
      <c r="D32" s="108">
        <f>SUM(D30:D31)</f>
        <v>1</v>
      </c>
      <c r="E32" s="31">
        <f>SUM(E30:E31)</f>
        <v>37035298</v>
      </c>
      <c r="F32" s="33">
        <f>E32/C32</f>
        <v>0.81066314097251824</v>
      </c>
      <c r="G32" s="108">
        <f>SUM(G30:G31)</f>
        <v>1</v>
      </c>
      <c r="H32" s="31">
        <f>SUM(H30:H31)</f>
        <v>8649890</v>
      </c>
      <c r="I32" s="38">
        <f>SUM(I30:I31)</f>
        <v>0.18933685902748174</v>
      </c>
      <c r="J32" s="38">
        <f>SUM(J30:J31)</f>
        <v>1</v>
      </c>
      <c r="K32" s="34">
        <f>J32/G32</f>
        <v>1</v>
      </c>
      <c r="L32" s="31">
        <f>SUM(L30:L31)</f>
        <v>6819768</v>
      </c>
      <c r="M32" s="38">
        <f>SUM(M30:M31)</f>
        <v>1</v>
      </c>
      <c r="N32" s="34">
        <f>M32/G32</f>
        <v>1</v>
      </c>
      <c r="O32" s="108">
        <f>SUM(O30:O31)</f>
        <v>0.78842251173136302</v>
      </c>
      <c r="P32" s="35">
        <f>SUM(P30:P31)</f>
        <v>1830122</v>
      </c>
      <c r="Q32" s="38">
        <f>SUM(Q30:Q31)</f>
        <v>1</v>
      </c>
      <c r="R32" s="34">
        <f>Q32/K32</f>
        <v>1</v>
      </c>
      <c r="S32" s="108">
        <f>SUM(S30:S31)</f>
        <v>0.21157748826863695</v>
      </c>
    </row>
    <row r="33" spans="2:19" x14ac:dyDescent="0.25">
      <c r="B33" s="37" t="s">
        <v>14</v>
      </c>
      <c r="C33" s="24"/>
      <c r="D33" s="25"/>
      <c r="E33" s="24"/>
      <c r="F33" s="26"/>
      <c r="G33" s="25"/>
      <c r="H33" s="24"/>
      <c r="I33" s="27"/>
      <c r="J33" s="26"/>
      <c r="K33" s="28"/>
      <c r="L33" s="24"/>
      <c r="M33" s="26"/>
      <c r="N33" s="28"/>
      <c r="O33" s="25"/>
      <c r="P33" s="29"/>
      <c r="Q33" s="26"/>
      <c r="R33" s="28"/>
      <c r="S33" s="25"/>
    </row>
    <row r="34" spans="2:19" x14ac:dyDescent="0.25">
      <c r="B34" s="23" t="s">
        <v>41</v>
      </c>
      <c r="C34" s="24">
        <v>812716</v>
      </c>
      <c r="D34" s="25">
        <f t="shared" ref="D34:D42" si="21">C34/C$11</f>
        <v>1.7789485730035741E-2</v>
      </c>
      <c r="E34" s="40">
        <v>0</v>
      </c>
      <c r="F34" s="26">
        <f t="shared" si="1"/>
        <v>0</v>
      </c>
      <c r="G34" s="25">
        <f t="shared" si="2"/>
        <v>0</v>
      </c>
      <c r="H34" s="24">
        <v>812716</v>
      </c>
      <c r="I34" s="27">
        <f t="shared" si="3"/>
        <v>1.7789485730035741E-2</v>
      </c>
      <c r="J34" s="41">
        <f t="shared" si="4"/>
        <v>9.3956801762796985E-2</v>
      </c>
      <c r="K34" s="28" t="s">
        <v>56</v>
      </c>
      <c r="L34" s="24">
        <v>0</v>
      </c>
      <c r="M34" s="26">
        <f t="shared" si="6"/>
        <v>0</v>
      </c>
      <c r="N34" s="28" t="s">
        <v>56</v>
      </c>
      <c r="O34" s="25">
        <f t="shared" si="8"/>
        <v>0</v>
      </c>
      <c r="P34" s="24">
        <v>812716</v>
      </c>
      <c r="Q34" s="26">
        <f t="shared" si="9"/>
        <v>0.44407749865855939</v>
      </c>
      <c r="R34" s="28" t="s">
        <v>56</v>
      </c>
      <c r="S34" s="25">
        <f t="shared" si="11"/>
        <v>9.3956801762796985E-2</v>
      </c>
    </row>
    <row r="35" spans="2:19" x14ac:dyDescent="0.25">
      <c r="B35" s="23" t="s">
        <v>42</v>
      </c>
      <c r="C35" s="24">
        <v>4666695</v>
      </c>
      <c r="D35" s="25">
        <f t="shared" si="21"/>
        <v>0.10214897222268189</v>
      </c>
      <c r="E35" s="40">
        <v>0</v>
      </c>
      <c r="F35" s="26">
        <f t="shared" si="1"/>
        <v>0</v>
      </c>
      <c r="G35" s="25">
        <f t="shared" si="2"/>
        <v>0</v>
      </c>
      <c r="H35" s="24">
        <v>4666695</v>
      </c>
      <c r="I35" s="27">
        <f t="shared" si="3"/>
        <v>0.10214897222268189</v>
      </c>
      <c r="J35" s="41">
        <f t="shared" si="4"/>
        <v>0.53950917294902012</v>
      </c>
      <c r="K35" s="28" t="s">
        <v>56</v>
      </c>
      <c r="L35" s="24">
        <v>4666695</v>
      </c>
      <c r="M35" s="26">
        <f t="shared" si="6"/>
        <v>0.68428940691237594</v>
      </c>
      <c r="N35" s="28" t="s">
        <v>56</v>
      </c>
      <c r="O35" s="25">
        <f t="shared" si="8"/>
        <v>0.53950917294902012</v>
      </c>
      <c r="P35" s="24">
        <v>0</v>
      </c>
      <c r="Q35" s="26">
        <f t="shared" si="9"/>
        <v>0</v>
      </c>
      <c r="R35" s="28" t="s">
        <v>56</v>
      </c>
      <c r="S35" s="25">
        <f t="shared" si="11"/>
        <v>0</v>
      </c>
    </row>
    <row r="36" spans="2:19" x14ac:dyDescent="0.25">
      <c r="B36" s="23" t="s">
        <v>43</v>
      </c>
      <c r="C36" s="24">
        <v>659860</v>
      </c>
      <c r="D36" s="25">
        <f t="shared" si="21"/>
        <v>1.4443631051709802E-2</v>
      </c>
      <c r="E36" s="40">
        <v>0</v>
      </c>
      <c r="F36" s="26">
        <f t="shared" si="1"/>
        <v>0</v>
      </c>
      <c r="G36" s="25">
        <f t="shared" si="2"/>
        <v>0</v>
      </c>
      <c r="H36" s="24">
        <v>659860</v>
      </c>
      <c r="I36" s="27">
        <f t="shared" si="3"/>
        <v>1.4443631051709802E-2</v>
      </c>
      <c r="J36" s="41">
        <f t="shared" si="4"/>
        <v>7.6285363166468015E-2</v>
      </c>
      <c r="K36" s="28" t="s">
        <v>56</v>
      </c>
      <c r="L36" s="24">
        <v>0</v>
      </c>
      <c r="M36" s="26">
        <f t="shared" si="6"/>
        <v>0</v>
      </c>
      <c r="N36" s="28" t="s">
        <v>56</v>
      </c>
      <c r="O36" s="25">
        <f t="shared" si="8"/>
        <v>0</v>
      </c>
      <c r="P36" s="24">
        <v>659860</v>
      </c>
      <c r="Q36" s="26">
        <f t="shared" si="9"/>
        <v>0.36055519795948032</v>
      </c>
      <c r="R36" s="28" t="s">
        <v>56</v>
      </c>
      <c r="S36" s="25">
        <f t="shared" si="11"/>
        <v>7.6285363166468015E-2</v>
      </c>
    </row>
    <row r="37" spans="2:19" x14ac:dyDescent="0.25">
      <c r="B37" s="23" t="s">
        <v>44</v>
      </c>
      <c r="C37" s="24">
        <v>215240</v>
      </c>
      <c r="D37" s="25">
        <f t="shared" si="21"/>
        <v>4.711373848346646E-3</v>
      </c>
      <c r="E37" s="40">
        <v>0</v>
      </c>
      <c r="F37" s="26">
        <f t="shared" si="1"/>
        <v>0</v>
      </c>
      <c r="G37" s="25">
        <f t="shared" si="2"/>
        <v>0</v>
      </c>
      <c r="H37" s="24">
        <v>215240</v>
      </c>
      <c r="I37" s="27">
        <f t="shared" si="3"/>
        <v>4.711373848346646E-3</v>
      </c>
      <c r="J37" s="41">
        <f t="shared" si="4"/>
        <v>2.4883553432471395E-2</v>
      </c>
      <c r="K37" s="28" t="s">
        <v>56</v>
      </c>
      <c r="L37" s="24">
        <v>215240</v>
      </c>
      <c r="M37" s="26">
        <f t="shared" si="6"/>
        <v>3.1561190937873546E-2</v>
      </c>
      <c r="N37" s="28" t="s">
        <v>56</v>
      </c>
      <c r="O37" s="25">
        <f t="shared" si="8"/>
        <v>2.4883553432471395E-2</v>
      </c>
      <c r="P37" s="24">
        <v>0</v>
      </c>
      <c r="Q37" s="26">
        <f t="shared" si="9"/>
        <v>0</v>
      </c>
      <c r="R37" s="28" t="s">
        <v>56</v>
      </c>
      <c r="S37" s="25">
        <f t="shared" si="11"/>
        <v>0</v>
      </c>
    </row>
    <row r="38" spans="2:19" x14ac:dyDescent="0.25">
      <c r="B38" s="23" t="s">
        <v>45</v>
      </c>
      <c r="C38" s="24">
        <v>73</v>
      </c>
      <c r="D38" s="25">
        <f t="shared" si="21"/>
        <v>1.5978920782814771E-6</v>
      </c>
      <c r="E38" s="40">
        <v>0</v>
      </c>
      <c r="F38" s="26">
        <f t="shared" si="1"/>
        <v>0</v>
      </c>
      <c r="G38" s="25">
        <f t="shared" si="2"/>
        <v>0</v>
      </c>
      <c r="H38" s="24">
        <v>73</v>
      </c>
      <c r="I38" s="27">
        <f t="shared" si="3"/>
        <v>1.5978920782814771E-6</v>
      </c>
      <c r="J38" s="41">
        <f t="shared" si="4"/>
        <v>8.4394136804051847E-6</v>
      </c>
      <c r="K38" s="28" t="s">
        <v>56</v>
      </c>
      <c r="L38" s="24">
        <v>0</v>
      </c>
      <c r="M38" s="26">
        <f t="shared" si="6"/>
        <v>0</v>
      </c>
      <c r="N38" s="28" t="s">
        <v>56</v>
      </c>
      <c r="O38" s="25">
        <f t="shared" si="8"/>
        <v>0</v>
      </c>
      <c r="P38" s="24">
        <v>73</v>
      </c>
      <c r="Q38" s="26">
        <f t="shared" si="9"/>
        <v>3.9888051179101723E-5</v>
      </c>
      <c r="R38" s="28" t="s">
        <v>56</v>
      </c>
      <c r="S38" s="25">
        <f t="shared" si="11"/>
        <v>8.4394136804051847E-6</v>
      </c>
    </row>
    <row r="39" spans="2:19" ht="15" customHeight="1" x14ac:dyDescent="0.25">
      <c r="B39" s="23" t="s">
        <v>46</v>
      </c>
      <c r="C39" s="24">
        <v>357473</v>
      </c>
      <c r="D39" s="25">
        <f t="shared" si="21"/>
        <v>7.8247023958837592E-3</v>
      </c>
      <c r="E39" s="40">
        <v>0</v>
      </c>
      <c r="F39" s="26">
        <f t="shared" si="1"/>
        <v>0</v>
      </c>
      <c r="G39" s="25">
        <f t="shared" si="2"/>
        <v>0</v>
      </c>
      <c r="H39" s="24">
        <v>357473</v>
      </c>
      <c r="I39" s="27">
        <f t="shared" si="3"/>
        <v>7.8247023958837592E-3</v>
      </c>
      <c r="J39" s="41">
        <f t="shared" si="4"/>
        <v>4.1326883925691539E-2</v>
      </c>
      <c r="K39" s="28" t="s">
        <v>56</v>
      </c>
      <c r="L39" s="24">
        <v>0</v>
      </c>
      <c r="M39" s="26">
        <f t="shared" si="6"/>
        <v>0</v>
      </c>
      <c r="N39" s="28" t="s">
        <v>56</v>
      </c>
      <c r="O39" s="25">
        <f t="shared" si="8"/>
        <v>0</v>
      </c>
      <c r="P39" s="24">
        <v>357473</v>
      </c>
      <c r="Q39" s="26">
        <f t="shared" si="9"/>
        <v>0.19532741533078124</v>
      </c>
      <c r="R39" s="28" t="s">
        <v>56</v>
      </c>
      <c r="S39" s="25">
        <f t="shared" si="11"/>
        <v>4.1326883925691539E-2</v>
      </c>
    </row>
    <row r="40" spans="2:19" ht="45" x14ac:dyDescent="0.25">
      <c r="B40" s="23" t="s">
        <v>47</v>
      </c>
      <c r="C40" s="29">
        <v>1937833</v>
      </c>
      <c r="D40" s="25">
        <f t="shared" si="21"/>
        <v>4.2417095886745609E-2</v>
      </c>
      <c r="E40" s="40">
        <v>0</v>
      </c>
      <c r="F40" s="26">
        <f t="shared" si="1"/>
        <v>0</v>
      </c>
      <c r="G40" s="25">
        <f t="shared" si="2"/>
        <v>0</v>
      </c>
      <c r="H40" s="24">
        <v>1937833</v>
      </c>
      <c r="I40" s="27">
        <f t="shared" si="3"/>
        <v>4.2417095886745609E-2</v>
      </c>
      <c r="J40" s="41">
        <f t="shared" si="4"/>
        <v>0.2240297853498715</v>
      </c>
      <c r="K40" s="28" t="s">
        <v>56</v>
      </c>
      <c r="L40" s="24">
        <v>1937833</v>
      </c>
      <c r="M40" s="26">
        <f t="shared" si="6"/>
        <v>0.28414940214975054</v>
      </c>
      <c r="N40" s="28" t="s">
        <v>56</v>
      </c>
      <c r="O40" s="25">
        <f t="shared" si="8"/>
        <v>0.2240297853498715</v>
      </c>
      <c r="P40" s="24">
        <v>0</v>
      </c>
      <c r="Q40" s="26">
        <f t="shared" si="9"/>
        <v>0</v>
      </c>
      <c r="R40" s="28" t="s">
        <v>56</v>
      </c>
      <c r="S40" s="25">
        <f t="shared" si="11"/>
        <v>0</v>
      </c>
    </row>
    <row r="41" spans="2:19" ht="17.25" x14ac:dyDescent="0.25">
      <c r="B41" s="23" t="s">
        <v>48</v>
      </c>
      <c r="C41" s="31">
        <v>344386</v>
      </c>
      <c r="D41" s="25">
        <f t="shared" si="21"/>
        <v>7.5382419352197916E-3</v>
      </c>
      <c r="E41" s="24">
        <v>344386</v>
      </c>
      <c r="F41" s="26">
        <f>E41/E42</f>
        <v>9.3861389981257492E-3</v>
      </c>
      <c r="G41" s="25">
        <f t="shared" si="2"/>
        <v>9.2988586186075785E-3</v>
      </c>
      <c r="H41" s="24">
        <v>0</v>
      </c>
      <c r="I41" s="27">
        <v>0</v>
      </c>
      <c r="J41" s="41">
        <v>0</v>
      </c>
      <c r="K41" s="28" t="s">
        <v>56</v>
      </c>
      <c r="L41" s="24">
        <v>0</v>
      </c>
      <c r="M41" s="26">
        <v>0</v>
      </c>
      <c r="N41" s="28" t="s">
        <v>56</v>
      </c>
      <c r="O41" s="25">
        <v>0</v>
      </c>
      <c r="P41" s="24">
        <v>0</v>
      </c>
      <c r="Q41" s="26">
        <v>0</v>
      </c>
      <c r="R41" s="28" t="s">
        <v>56</v>
      </c>
      <c r="S41" s="25">
        <v>0</v>
      </c>
    </row>
    <row r="42" spans="2:19" ht="30" x14ac:dyDescent="0.25">
      <c r="B42" s="23" t="s">
        <v>49</v>
      </c>
      <c r="C42" s="24">
        <v>36690912</v>
      </c>
      <c r="D42" s="25">
        <f t="shared" si="21"/>
        <v>0.80312489903729845</v>
      </c>
      <c r="E42" s="24">
        <v>36690912</v>
      </c>
      <c r="F42" s="26">
        <f t="shared" si="1"/>
        <v>0.80312489903729845</v>
      </c>
      <c r="G42" s="25">
        <f t="shared" si="2"/>
        <v>0.99070114138139242</v>
      </c>
      <c r="H42" s="24">
        <v>0</v>
      </c>
      <c r="I42" s="27">
        <f t="shared" si="3"/>
        <v>0</v>
      </c>
      <c r="J42" s="41">
        <f t="shared" si="4"/>
        <v>0</v>
      </c>
      <c r="K42" s="28" t="s">
        <v>56</v>
      </c>
      <c r="L42" s="24">
        <v>0</v>
      </c>
      <c r="M42" s="26">
        <f t="shared" si="6"/>
        <v>0</v>
      </c>
      <c r="N42" s="28" t="s">
        <v>56</v>
      </c>
      <c r="O42" s="25">
        <f t="shared" si="8"/>
        <v>0</v>
      </c>
      <c r="P42" s="24">
        <v>0</v>
      </c>
      <c r="Q42" s="26">
        <f t="shared" si="9"/>
        <v>0</v>
      </c>
      <c r="R42" s="28" t="s">
        <v>56</v>
      </c>
      <c r="S42" s="25">
        <f t="shared" si="11"/>
        <v>0</v>
      </c>
    </row>
    <row r="43" spans="2:19" s="36" customFormat="1" x14ac:dyDescent="0.25">
      <c r="B43" s="30" t="s">
        <v>0</v>
      </c>
      <c r="C43" s="31">
        <f>SUM(C34:C42)</f>
        <v>45685188</v>
      </c>
      <c r="D43" s="108">
        <f>SUM(D34:D42)</f>
        <v>1</v>
      </c>
      <c r="E43" s="31">
        <f>SUM(E34:E42)</f>
        <v>37035298</v>
      </c>
      <c r="F43" s="38">
        <f t="shared" ref="F43:G43" si="22">SUM(F34:F42)</f>
        <v>0.81251103803542424</v>
      </c>
      <c r="G43" s="108">
        <f t="shared" si="22"/>
        <v>1</v>
      </c>
      <c r="H43" s="31">
        <f>SUM(H34:H42)</f>
        <v>8649890</v>
      </c>
      <c r="I43" s="38">
        <f t="shared" ref="I43:J43" si="23">SUM(I34:I42)</f>
        <v>0.18933685902748174</v>
      </c>
      <c r="J43" s="38">
        <f t="shared" si="23"/>
        <v>1</v>
      </c>
      <c r="K43" s="34">
        <f>J43/G43</f>
        <v>1</v>
      </c>
      <c r="L43" s="31">
        <f>SUM(L34:L42)</f>
        <v>6819768</v>
      </c>
      <c r="M43" s="38">
        <f>SUM(M34:M42)</f>
        <v>1</v>
      </c>
      <c r="N43" s="34">
        <f>M43/G43</f>
        <v>1</v>
      </c>
      <c r="O43" s="108">
        <f>SUM(O34:O42)</f>
        <v>0.78842251173136302</v>
      </c>
      <c r="P43" s="31">
        <f>SUM(P34:P42)</f>
        <v>1830122</v>
      </c>
      <c r="Q43" s="38">
        <f>SUM(Q34:Q42)</f>
        <v>1</v>
      </c>
      <c r="R43" s="34">
        <f>Q43/K43</f>
        <v>1</v>
      </c>
      <c r="S43" s="108">
        <f>SUM(S34:S42)</f>
        <v>0.21157748826863693</v>
      </c>
    </row>
    <row r="44" spans="2:19" ht="30" x14ac:dyDescent="0.25">
      <c r="B44" s="37" t="s">
        <v>50</v>
      </c>
      <c r="C44" s="24"/>
      <c r="D44" s="25"/>
      <c r="E44" s="24"/>
      <c r="F44" s="26"/>
      <c r="G44" s="25"/>
      <c r="H44" s="24"/>
      <c r="I44" s="27"/>
      <c r="J44" s="26"/>
      <c r="K44" s="28"/>
      <c r="L44" s="24"/>
      <c r="M44" s="26"/>
      <c r="N44" s="28"/>
      <c r="O44" s="25"/>
      <c r="P44" s="29"/>
      <c r="Q44" s="26"/>
      <c r="R44" s="28"/>
      <c r="S44" s="25"/>
    </row>
    <row r="45" spans="2:19" x14ac:dyDescent="0.25">
      <c r="B45" s="42" t="s">
        <v>51</v>
      </c>
      <c r="C45" s="24">
        <v>35152384</v>
      </c>
      <c r="D45" s="43">
        <f t="shared" ref="D45:D48" si="24">C45/C$11</f>
        <v>0.76944816337408961</v>
      </c>
      <c r="E45" s="24">
        <v>30754051</v>
      </c>
      <c r="F45" s="44">
        <f t="shared" si="1"/>
        <v>0.6731733488762266</v>
      </c>
      <c r="G45" s="43">
        <f t="shared" si="2"/>
        <v>0.83039836752494878</v>
      </c>
      <c r="H45" s="24">
        <v>4398333</v>
      </c>
      <c r="I45" s="27">
        <f t="shared" si="3"/>
        <v>9.627481449786307E-2</v>
      </c>
      <c r="J45" s="44">
        <f t="shared" si="4"/>
        <v>0.50848426974215855</v>
      </c>
      <c r="K45" s="45">
        <f t="shared" si="5"/>
        <v>0.61233775212940966</v>
      </c>
      <c r="L45" s="24">
        <v>3491709</v>
      </c>
      <c r="M45" s="44">
        <f t="shared" si="6"/>
        <v>0.51199820873671953</v>
      </c>
      <c r="N45" s="28">
        <f t="shared" si="7"/>
        <v>0.61656938255160632</v>
      </c>
      <c r="O45" s="25">
        <f t="shared" si="8"/>
        <v>0.40367091373416308</v>
      </c>
      <c r="P45" s="29">
        <v>906624</v>
      </c>
      <c r="Q45" s="44">
        <f t="shared" si="9"/>
        <v>0.4953899248246838</v>
      </c>
      <c r="R45" s="45">
        <f t="shared" si="10"/>
        <v>0.59656900133513346</v>
      </c>
      <c r="S45" s="25">
        <f t="shared" si="11"/>
        <v>0.10481335600799548</v>
      </c>
    </row>
    <row r="46" spans="2:19" x14ac:dyDescent="0.25">
      <c r="B46" s="42" t="s">
        <v>52</v>
      </c>
      <c r="C46" s="24">
        <v>10226817</v>
      </c>
      <c r="D46" s="43">
        <f t="shared" si="24"/>
        <v>0.22385410781279919</v>
      </c>
      <c r="E46" s="24">
        <v>6110973</v>
      </c>
      <c r="F46" s="26">
        <f t="shared" si="1"/>
        <v>0.13376267599030128</v>
      </c>
      <c r="G46" s="25">
        <f t="shared" si="2"/>
        <v>0.16500401859868929</v>
      </c>
      <c r="H46" s="24">
        <v>4115844</v>
      </c>
      <c r="I46" s="27">
        <f t="shared" si="3"/>
        <v>9.0091431822497917E-2</v>
      </c>
      <c r="J46" s="26">
        <f t="shared" si="4"/>
        <v>0.47582616657552873</v>
      </c>
      <c r="K46" s="28">
        <f t="shared" si="5"/>
        <v>2.883724715413134</v>
      </c>
      <c r="L46" s="24">
        <v>3218287</v>
      </c>
      <c r="M46" s="26">
        <f t="shared" si="6"/>
        <v>0.47190564253798661</v>
      </c>
      <c r="N46" s="28">
        <f t="shared" si="7"/>
        <v>2.8599645423528806</v>
      </c>
      <c r="O46" s="25">
        <f t="shared" si="8"/>
        <v>0.37206103199000218</v>
      </c>
      <c r="P46" s="29">
        <v>897557</v>
      </c>
      <c r="Q46" s="26">
        <f t="shared" si="9"/>
        <v>0.49043561030357541</v>
      </c>
      <c r="R46" s="28">
        <f t="shared" si="10"/>
        <v>2.9722646422107877</v>
      </c>
      <c r="S46" s="25">
        <f t="shared" si="11"/>
        <v>0.10376513458552653</v>
      </c>
    </row>
    <row r="47" spans="2:19" s="48" customFormat="1" x14ac:dyDescent="0.25">
      <c r="B47" s="42" t="s">
        <v>53</v>
      </c>
      <c r="C47" s="46">
        <v>106301</v>
      </c>
      <c r="D47" s="43">
        <f t="shared" si="24"/>
        <v>2.3268154221013602E-3</v>
      </c>
      <c r="E47" s="46">
        <v>62924</v>
      </c>
      <c r="F47" s="26">
        <f t="shared" si="1"/>
        <v>1.3773391936134749E-3</v>
      </c>
      <c r="G47" s="25">
        <f t="shared" si="2"/>
        <v>1.6990277761502013E-3</v>
      </c>
      <c r="H47" s="46">
        <v>43377</v>
      </c>
      <c r="I47" s="27">
        <f t="shared" si="3"/>
        <v>9.4947622848788539E-4</v>
      </c>
      <c r="J47" s="26">
        <f t="shared" si="4"/>
        <v>5.0147458522593925E-3</v>
      </c>
      <c r="K47" s="28">
        <f t="shared" si="5"/>
        <v>2.9515384755052221</v>
      </c>
      <c r="L47" s="46">
        <v>40267</v>
      </c>
      <c r="M47" s="26">
        <f t="shared" si="6"/>
        <v>5.904453054708019E-3</v>
      </c>
      <c r="N47" s="28">
        <f t="shared" si="7"/>
        <v>3.4751951307628537</v>
      </c>
      <c r="O47" s="25">
        <f t="shared" si="8"/>
        <v>4.6552037077928158E-3</v>
      </c>
      <c r="P47" s="47">
        <v>3110</v>
      </c>
      <c r="Q47" s="26">
        <f t="shared" si="9"/>
        <v>1.699340262561731E-3</v>
      </c>
      <c r="R47" s="28">
        <f t="shared" si="10"/>
        <v>1.0001839207197882</v>
      </c>
      <c r="S47" s="25">
        <f t="shared" si="11"/>
        <v>3.5954214446657701E-4</v>
      </c>
    </row>
    <row r="48" spans="2:19" s="48" customFormat="1" ht="30" x14ac:dyDescent="0.25">
      <c r="B48" s="49" t="s">
        <v>54</v>
      </c>
      <c r="C48" s="46">
        <v>199686</v>
      </c>
      <c r="D48" s="43">
        <f t="shared" si="24"/>
        <v>4.3709133910097954E-3</v>
      </c>
      <c r="E48" s="46">
        <v>107350</v>
      </c>
      <c r="F48" s="26">
        <f t="shared" si="1"/>
        <v>2.3497769123769392E-3</v>
      </c>
      <c r="G48" s="25">
        <f t="shared" si="2"/>
        <v>2.8985861002117494E-3</v>
      </c>
      <c r="H48" s="46">
        <v>92336</v>
      </c>
      <c r="I48" s="27">
        <f t="shared" si="3"/>
        <v>2.0211364786328558E-3</v>
      </c>
      <c r="J48" s="26">
        <f t="shared" si="4"/>
        <v>1.067481783005333E-2</v>
      </c>
      <c r="K48" s="28">
        <f t="shared" si="5"/>
        <v>3.6827672047670088</v>
      </c>
      <c r="L48" s="46">
        <v>69505</v>
      </c>
      <c r="M48" s="26">
        <f t="shared" si="6"/>
        <v>1.0191695670585862E-2</v>
      </c>
      <c r="N48" s="28">
        <f t="shared" si="7"/>
        <v>3.5160920939492986</v>
      </c>
      <c r="O48" s="25">
        <f t="shared" si="8"/>
        <v>8.0353622994049634E-3</v>
      </c>
      <c r="P48" s="47">
        <v>22831</v>
      </c>
      <c r="Q48" s="26">
        <f t="shared" si="9"/>
        <v>1.247512460917906E-2</v>
      </c>
      <c r="R48" s="28">
        <f t="shared" si="10"/>
        <v>4.303865463326316</v>
      </c>
      <c r="S48" s="25">
        <f t="shared" si="11"/>
        <v>2.6394555306483666E-3</v>
      </c>
    </row>
    <row r="49" spans="2:27" s="36" customFormat="1" x14ac:dyDescent="0.25">
      <c r="B49" s="30" t="s">
        <v>0</v>
      </c>
      <c r="C49" s="31">
        <f>SUM(C45:C48)</f>
        <v>45685188</v>
      </c>
      <c r="D49" s="108">
        <f>SUM(D45:D48)</f>
        <v>1</v>
      </c>
      <c r="E49" s="31">
        <f>SUM(E45:E48)</f>
        <v>37035298</v>
      </c>
      <c r="F49" s="38">
        <f t="shared" ref="F49:G49" si="25">SUM(F45:F48)</f>
        <v>0.81066314097251824</v>
      </c>
      <c r="G49" s="108">
        <f t="shared" si="25"/>
        <v>1</v>
      </c>
      <c r="H49" s="31">
        <f>SUM(H45:H48)</f>
        <v>8649890</v>
      </c>
      <c r="I49" s="38">
        <f t="shared" ref="I49:J49" si="26">SUM(I45:I48)</f>
        <v>0.18933685902748171</v>
      </c>
      <c r="J49" s="38">
        <f t="shared" si="26"/>
        <v>1</v>
      </c>
      <c r="K49" s="34">
        <f>J49/G49</f>
        <v>1</v>
      </c>
      <c r="L49" s="31">
        <f>SUM(L45:L48)</f>
        <v>6819768</v>
      </c>
      <c r="M49" s="38">
        <f>SUM(M45:M48)</f>
        <v>1</v>
      </c>
      <c r="N49" s="51">
        <f>M49/G49</f>
        <v>1</v>
      </c>
      <c r="O49" s="108">
        <f>SUM(O45:O48)</f>
        <v>0.78842251173136302</v>
      </c>
      <c r="P49" s="35">
        <f>SUM(P45:P48)</f>
        <v>1830122</v>
      </c>
      <c r="Q49" s="38">
        <f>SUM(Q45:Q48)</f>
        <v>1</v>
      </c>
      <c r="R49" s="51">
        <f>Q49/K49</f>
        <v>1</v>
      </c>
      <c r="S49" s="108">
        <f>SUM(S45:S48)</f>
        <v>0.21157748826863695</v>
      </c>
    </row>
    <row r="50" spans="2:27" x14ac:dyDescent="0.25">
      <c r="B50" s="37" t="s">
        <v>55</v>
      </c>
      <c r="C50" s="24"/>
      <c r="D50" s="32"/>
      <c r="E50" s="24"/>
      <c r="F50" s="33"/>
      <c r="G50" s="32"/>
      <c r="H50" s="24"/>
      <c r="I50" s="50"/>
      <c r="J50" s="33"/>
      <c r="K50" s="34"/>
      <c r="L50" s="24"/>
      <c r="M50" s="33"/>
      <c r="N50" s="51"/>
      <c r="O50" s="32"/>
      <c r="P50" s="29"/>
      <c r="Q50" s="33"/>
      <c r="R50" s="51"/>
      <c r="S50" s="32"/>
    </row>
    <row r="51" spans="2:27" x14ac:dyDescent="0.25">
      <c r="B51" s="42" t="s">
        <v>51</v>
      </c>
      <c r="C51" s="24">
        <v>38182096</v>
      </c>
      <c r="D51" s="25">
        <f t="shared" ref="D51:D54" si="27">C51/C$11</f>
        <v>0.83576532507647772</v>
      </c>
      <c r="E51" s="24">
        <v>32852247</v>
      </c>
      <c r="F51" s="26">
        <f t="shared" si="1"/>
        <v>0.71910061965817018</v>
      </c>
      <c r="G51" s="25">
        <f t="shared" si="2"/>
        <v>0.88705231965461706</v>
      </c>
      <c r="H51" s="24">
        <v>5329849</v>
      </c>
      <c r="I51" s="27">
        <f t="shared" si="3"/>
        <v>0.11666470541830758</v>
      </c>
      <c r="J51" s="26">
        <f t="shared" si="4"/>
        <v>0.61617535020676562</v>
      </c>
      <c r="K51" s="28">
        <f t="shared" si="5"/>
        <v>0.6946324771989546</v>
      </c>
      <c r="L51" s="24">
        <v>4188476</v>
      </c>
      <c r="M51" s="26">
        <f t="shared" si="6"/>
        <v>0.61416693353791507</v>
      </c>
      <c r="N51" s="28">
        <f t="shared" si="7"/>
        <v>0.69236833040135359</v>
      </c>
      <c r="O51" s="25">
        <f t="shared" si="8"/>
        <v>0.48422303636231212</v>
      </c>
      <c r="P51" s="29">
        <v>1141373</v>
      </c>
      <c r="Q51" s="26">
        <f t="shared" si="9"/>
        <v>0.62365951559513522</v>
      </c>
      <c r="R51" s="28">
        <f t="shared" si="10"/>
        <v>0.70306959553182102</v>
      </c>
      <c r="S51" s="25">
        <f t="shared" si="11"/>
        <v>0.13195231384445352</v>
      </c>
    </row>
    <row r="52" spans="2:27" x14ac:dyDescent="0.25">
      <c r="B52" s="42" t="s">
        <v>52</v>
      </c>
      <c r="C52" s="24">
        <v>7232369</v>
      </c>
      <c r="D52" s="25">
        <f t="shared" si="27"/>
        <v>0.15830883742888396</v>
      </c>
      <c r="E52" s="24">
        <v>4036824</v>
      </c>
      <c r="F52" s="26">
        <f t="shared" si="1"/>
        <v>8.8361768370089661E-2</v>
      </c>
      <c r="G52" s="25">
        <f t="shared" si="2"/>
        <v>0.10899936595622911</v>
      </c>
      <c r="H52" s="24">
        <v>3195545</v>
      </c>
      <c r="I52" s="27">
        <f t="shared" si="3"/>
        <v>6.9947069058794289E-2</v>
      </c>
      <c r="J52" s="26">
        <f t="shared" si="4"/>
        <v>0.36943186560753954</v>
      </c>
      <c r="K52" s="28">
        <f t="shared" si="5"/>
        <v>3.3893028859992849</v>
      </c>
      <c r="L52" s="24">
        <v>2529863</v>
      </c>
      <c r="M52" s="26">
        <f t="shared" si="6"/>
        <v>0.37096027313539109</v>
      </c>
      <c r="N52" s="28">
        <f t="shared" si="7"/>
        <v>3.4033250549765368</v>
      </c>
      <c r="O52" s="25">
        <f t="shared" si="8"/>
        <v>0.29247343029795753</v>
      </c>
      <c r="P52" s="29">
        <v>665682</v>
      </c>
      <c r="Q52" s="26">
        <f t="shared" si="9"/>
        <v>0.36373640664392864</v>
      </c>
      <c r="R52" s="28">
        <f t="shared" si="10"/>
        <v>3.3370506649551919</v>
      </c>
      <c r="S52" s="25">
        <f t="shared" si="11"/>
        <v>7.6958435309581977E-2</v>
      </c>
    </row>
    <row r="53" spans="2:27" s="48" customFormat="1" x14ac:dyDescent="0.25">
      <c r="B53" s="42" t="s">
        <v>53</v>
      </c>
      <c r="C53" s="46">
        <v>103429</v>
      </c>
      <c r="D53" s="25">
        <f t="shared" si="27"/>
        <v>2.2639504077339029E-3</v>
      </c>
      <c r="E53" s="46">
        <v>60608</v>
      </c>
      <c r="F53" s="26">
        <f t="shared" si="1"/>
        <v>1.3266444257600517E-3</v>
      </c>
      <c r="G53" s="25">
        <f t="shared" si="2"/>
        <v>1.6364928398848039E-3</v>
      </c>
      <c r="H53" s="31">
        <v>42821</v>
      </c>
      <c r="I53" s="27">
        <f t="shared" si="3"/>
        <v>9.3730598197385112E-4</v>
      </c>
      <c r="J53" s="26">
        <f t="shared" si="4"/>
        <v>4.9504675782004164E-3</v>
      </c>
      <c r="K53" s="28">
        <f t="shared" si="5"/>
        <v>3.02504689146632</v>
      </c>
      <c r="L53" s="46">
        <v>39929</v>
      </c>
      <c r="M53" s="26">
        <f t="shared" si="6"/>
        <v>5.8548912514325997E-3</v>
      </c>
      <c r="N53" s="28">
        <f t="shared" si="7"/>
        <v>3.5777066105860493</v>
      </c>
      <c r="O53" s="25">
        <f t="shared" si="8"/>
        <v>4.6161280663684738E-3</v>
      </c>
      <c r="P53" s="47">
        <v>2892</v>
      </c>
      <c r="Q53" s="26">
        <f t="shared" si="9"/>
        <v>1.5802225206844134E-3</v>
      </c>
      <c r="R53" s="28">
        <f t="shared" si="10"/>
        <v>0.96561529764813914</v>
      </c>
      <c r="S53" s="25">
        <f t="shared" si="11"/>
        <v>3.3433951183194235E-4</v>
      </c>
    </row>
    <row r="54" spans="2:27" ht="30.75" customHeight="1" x14ac:dyDescent="0.25">
      <c r="B54" s="49" t="s">
        <v>54</v>
      </c>
      <c r="C54" s="24">
        <v>167294</v>
      </c>
      <c r="D54" s="25">
        <f t="shared" si="27"/>
        <v>3.6618870869044033E-3</v>
      </c>
      <c r="E54" s="24">
        <v>85619</v>
      </c>
      <c r="F54" s="26">
        <f t="shared" si="1"/>
        <v>1.8741085184983807E-3</v>
      </c>
      <c r="G54" s="25">
        <f t="shared" si="2"/>
        <v>2.3118215492690243E-3</v>
      </c>
      <c r="H54" s="24">
        <v>81675</v>
      </c>
      <c r="I54" s="27">
        <f t="shared" si="3"/>
        <v>1.7877785684060226E-3</v>
      </c>
      <c r="J54" s="26">
        <f t="shared" si="4"/>
        <v>9.4423166074944307E-3</v>
      </c>
      <c r="K54" s="28">
        <f t="shared" si="5"/>
        <v>4.0843622253110325</v>
      </c>
      <c r="L54" s="24">
        <v>61500</v>
      </c>
      <c r="M54" s="26">
        <f t="shared" si="6"/>
        <v>9.0179020752612117E-3</v>
      </c>
      <c r="N54" s="28">
        <f t="shared" si="7"/>
        <v>3.9007777560134715</v>
      </c>
      <c r="O54" s="25">
        <f t="shared" si="8"/>
        <v>7.1099170047249152E-3</v>
      </c>
      <c r="P54" s="29">
        <v>20175</v>
      </c>
      <c r="Q54" s="26">
        <f t="shared" si="9"/>
        <v>1.1023855240251743E-2</v>
      </c>
      <c r="R54" s="28">
        <f t="shared" si="10"/>
        <v>4.7684715300527323</v>
      </c>
      <c r="S54" s="25">
        <f t="shared" si="11"/>
        <v>2.332399602769515E-3</v>
      </c>
    </row>
    <row r="55" spans="2:27" s="36" customFormat="1" ht="15.75" thickBot="1" x14ac:dyDescent="0.3">
      <c r="B55" s="52" t="s">
        <v>0</v>
      </c>
      <c r="C55" s="53">
        <f>SUM(C51:C54)</f>
        <v>45685188</v>
      </c>
      <c r="D55" s="109">
        <f>SUM(D51:D54)</f>
        <v>1</v>
      </c>
      <c r="E55" s="53">
        <f>SUM(E51:E54)</f>
        <v>37035298</v>
      </c>
      <c r="F55" s="110">
        <f t="shared" ref="F55:G55" si="28">SUM(F51:F54)</f>
        <v>0.81066314097251824</v>
      </c>
      <c r="G55" s="109">
        <f t="shared" si="28"/>
        <v>0.99999999999999989</v>
      </c>
      <c r="H55" s="53">
        <f>SUM(H51:H54)</f>
        <v>8649890</v>
      </c>
      <c r="I55" s="110">
        <f t="shared" ref="I55:J55" si="29">SUM(I51:I54)</f>
        <v>0.18933685902748176</v>
      </c>
      <c r="J55" s="110">
        <f t="shared" si="29"/>
        <v>1</v>
      </c>
      <c r="K55" s="82">
        <f>J55/G55</f>
        <v>1.0000000000000002</v>
      </c>
      <c r="L55" s="53">
        <f>SUM(L51:L54)</f>
        <v>6819768</v>
      </c>
      <c r="M55" s="110">
        <f>SUM(M51:M54)</f>
        <v>0.99999999999999989</v>
      </c>
      <c r="N55" s="54">
        <f>M55/G55</f>
        <v>1</v>
      </c>
      <c r="O55" s="109">
        <f>SUM(O51:O54)</f>
        <v>0.78842251173136302</v>
      </c>
      <c r="P55" s="55">
        <f>SUM(P51:P54)</f>
        <v>1830122</v>
      </c>
      <c r="Q55" s="110">
        <f>SUM(Q51:Q54)</f>
        <v>1</v>
      </c>
      <c r="R55" s="82">
        <f>Q55/K55</f>
        <v>0.99999999999999978</v>
      </c>
      <c r="S55" s="109">
        <f>SUM(S51:S54)</f>
        <v>0.21157748826863698</v>
      </c>
    </row>
    <row r="56" spans="2:27" s="56" customFormat="1" x14ac:dyDescent="0.25">
      <c r="C56" s="57"/>
      <c r="D56" s="58"/>
      <c r="E56" s="58"/>
      <c r="F56" s="58"/>
      <c r="G56" s="58"/>
      <c r="H56" s="59"/>
      <c r="I56" s="60"/>
      <c r="J56" s="61"/>
      <c r="K56" s="62"/>
      <c r="L56" s="57"/>
      <c r="M56" s="58"/>
      <c r="N56" s="62"/>
      <c r="O56" s="63"/>
      <c r="Q56" s="58"/>
      <c r="R56" s="62"/>
      <c r="S56" s="63"/>
      <c r="U56" s="64"/>
      <c r="V56" s="64"/>
      <c r="W56" s="64"/>
      <c r="X56" s="64"/>
      <c r="Y56" s="64"/>
      <c r="Z56" s="64"/>
      <c r="AA56" s="64"/>
    </row>
    <row r="57" spans="2:27" s="56" customFormat="1" x14ac:dyDescent="0.25">
      <c r="D57" s="58"/>
      <c r="E57" s="65"/>
      <c r="F57" s="58"/>
      <c r="G57" s="58"/>
      <c r="I57" s="60"/>
      <c r="J57" s="61"/>
      <c r="K57" s="61"/>
      <c r="M57" s="58"/>
      <c r="N57" s="61"/>
      <c r="O57" s="66"/>
      <c r="P57" s="67"/>
      <c r="Q57" s="68"/>
      <c r="R57" s="69"/>
      <c r="S57" s="70"/>
      <c r="U57" s="64"/>
      <c r="V57" s="64"/>
      <c r="W57" s="64"/>
      <c r="X57" s="64"/>
      <c r="Y57" s="64"/>
      <c r="Z57" s="64"/>
      <c r="AA57" s="64"/>
    </row>
    <row r="58" spans="2:27" s="56" customFormat="1" x14ac:dyDescent="0.25">
      <c r="C58" s="67"/>
      <c r="D58" s="68"/>
      <c r="E58" s="67"/>
      <c r="F58" s="70"/>
      <c r="G58" s="70"/>
      <c r="H58" s="67"/>
      <c r="I58" s="71"/>
      <c r="J58" s="69"/>
      <c r="K58" s="69"/>
      <c r="L58" s="67"/>
      <c r="M58" s="68"/>
      <c r="N58" s="69"/>
      <c r="O58" s="66"/>
      <c r="P58" s="67"/>
      <c r="Q58" s="68"/>
      <c r="R58" s="69"/>
      <c r="S58" s="70"/>
      <c r="U58" s="64"/>
      <c r="V58" s="64"/>
      <c r="W58" s="64"/>
      <c r="X58" s="64"/>
      <c r="Y58" s="64"/>
      <c r="Z58" s="64"/>
      <c r="AA58" s="64"/>
    </row>
    <row r="59" spans="2:27" s="56" customFormat="1" x14ac:dyDescent="0.25">
      <c r="C59" s="67"/>
      <c r="D59" s="68"/>
      <c r="E59" s="67"/>
      <c r="F59" s="70"/>
      <c r="G59" s="70"/>
      <c r="H59" s="67"/>
      <c r="I59" s="71"/>
      <c r="J59" s="69"/>
      <c r="K59" s="69"/>
      <c r="L59" s="67"/>
      <c r="M59" s="68"/>
      <c r="N59" s="69"/>
      <c r="O59" s="66"/>
      <c r="P59" s="67"/>
      <c r="Q59" s="68"/>
      <c r="R59" s="69"/>
      <c r="S59" s="70"/>
      <c r="U59" s="64"/>
      <c r="V59" s="64"/>
      <c r="W59" s="64"/>
      <c r="X59" s="64"/>
      <c r="Y59" s="64"/>
      <c r="Z59" s="64"/>
      <c r="AA59" s="64"/>
    </row>
    <row r="60" spans="2:27" s="64" customFormat="1" ht="13.5" customHeight="1" x14ac:dyDescent="0.25">
      <c r="B60" s="72"/>
      <c r="I60" s="73"/>
      <c r="O60" s="74"/>
      <c r="R60" s="75"/>
      <c r="S60" s="74"/>
    </row>
    <row r="61" spans="2:27" s="64" customFormat="1" ht="13.5" customHeight="1" x14ac:dyDescent="0.25">
      <c r="B61" s="56"/>
      <c r="I61" s="73"/>
      <c r="O61" s="74"/>
      <c r="R61" s="75"/>
      <c r="S61" s="74"/>
    </row>
    <row r="62" spans="2:27" s="64" customFormat="1" ht="15" customHeight="1" x14ac:dyDescent="0.25">
      <c r="B62" s="56"/>
      <c r="I62" s="73"/>
      <c r="O62" s="74"/>
      <c r="R62" s="75"/>
      <c r="S62" s="74"/>
    </row>
    <row r="65" spans="4:18" x14ac:dyDescent="0.25">
      <c r="D65" s="78"/>
      <c r="F65" s="78"/>
      <c r="G65" s="78"/>
      <c r="J65" s="78"/>
      <c r="K65" s="78"/>
      <c r="M65" s="78"/>
      <c r="N65" s="78"/>
      <c r="Q65" s="78"/>
      <c r="R65" s="78"/>
    </row>
    <row r="66" spans="4:18" x14ac:dyDescent="0.25">
      <c r="D66" s="78"/>
      <c r="F66" s="78"/>
      <c r="G66" s="78"/>
      <c r="J66" s="78"/>
      <c r="K66" s="78"/>
      <c r="M66" s="78"/>
      <c r="N66" s="78"/>
      <c r="Q66" s="78"/>
      <c r="R66" s="78"/>
    </row>
    <row r="67" spans="4:18" x14ac:dyDescent="0.25">
      <c r="D67" s="78"/>
      <c r="F67" s="78"/>
      <c r="G67" s="78"/>
      <c r="J67" s="78"/>
      <c r="K67" s="78"/>
      <c r="M67" s="78"/>
      <c r="N67" s="78"/>
      <c r="Q67" s="78"/>
      <c r="R67" s="78"/>
    </row>
  </sheetData>
  <sheetProtection algorithmName="SHA-512" hashValue="2KvZD83AO87U7Ox9PM6XdN+HLj7yi2xuA+rkUQo9dB/BC0BGsOFUq/Y+sVamdU2sRr7Zn//qQ9Jgw4IvDx5V/w==" saltValue="CrkbvEvN2/1cWXxzbVpN+A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7"/>
  <sheetViews>
    <sheetView workbookViewId="0">
      <pane xSplit="2" ySplit="1" topLeftCell="C54" activePane="bottomRight" state="frozen"/>
      <selection activeCell="D57" sqref="D57"/>
      <selection pane="topRight" activeCell="D57" sqref="D57"/>
      <selection pane="bottomLeft" activeCell="D57" sqref="D57"/>
      <selection pane="bottomRight" activeCell="D57" sqref="D57"/>
    </sheetView>
  </sheetViews>
  <sheetFormatPr defaultRowHeight="15" x14ac:dyDescent="0.25"/>
  <cols>
    <col min="1" max="1" width="9.140625" style="15"/>
    <col min="2" max="2" width="24.28515625" style="76" customWidth="1"/>
    <col min="3" max="3" width="14.28515625" style="77" customWidth="1"/>
    <col min="4" max="4" width="15.5703125" style="80" customWidth="1"/>
    <col min="5" max="5" width="15.140625" style="77" customWidth="1"/>
    <col min="6" max="6" width="13.28515625" style="80" customWidth="1"/>
    <col min="7" max="7" width="11.42578125" style="80" customWidth="1"/>
    <col min="8" max="8" width="13" style="77" customWidth="1"/>
    <col min="9" max="9" width="12.28515625" style="79" customWidth="1"/>
    <col min="10" max="10" width="10.28515625" style="80" customWidth="1"/>
    <col min="11" max="11" width="11.85546875" style="81" customWidth="1"/>
    <col min="12" max="12" width="13.85546875" style="77" customWidth="1"/>
    <col min="13" max="13" width="10.5703125" style="80" customWidth="1"/>
    <col min="14" max="14" width="15.28515625" style="81" customWidth="1"/>
    <col min="15" max="15" width="12" style="80" customWidth="1"/>
    <col min="16" max="16" width="14.7109375" style="77" customWidth="1"/>
    <col min="17" max="17" width="10.42578125" style="80" customWidth="1"/>
    <col min="18" max="18" width="14.7109375" style="81" customWidth="1"/>
    <col min="19" max="19" width="10.85546875" style="80" customWidth="1"/>
    <col min="20" max="16384" width="9.140625" style="15"/>
  </cols>
  <sheetData>
    <row r="1" spans="2:19" s="8" customFormat="1" ht="75.75" thickBot="1" x14ac:dyDescent="0.3">
      <c r="B1" s="1"/>
      <c r="C1" s="2" t="s">
        <v>16</v>
      </c>
      <c r="D1" s="3" t="s">
        <v>17</v>
      </c>
      <c r="E1" s="4" t="s">
        <v>15</v>
      </c>
      <c r="F1" s="3" t="s">
        <v>19</v>
      </c>
      <c r="G1" s="5" t="s">
        <v>20</v>
      </c>
      <c r="H1" s="2" t="s">
        <v>38</v>
      </c>
      <c r="I1" s="6" t="s">
        <v>19</v>
      </c>
      <c r="J1" s="3" t="s">
        <v>20</v>
      </c>
      <c r="K1" s="7" t="s">
        <v>21</v>
      </c>
      <c r="L1" s="4" t="s">
        <v>39</v>
      </c>
      <c r="M1" s="3" t="s">
        <v>26</v>
      </c>
      <c r="N1" s="7" t="s">
        <v>22</v>
      </c>
      <c r="O1" s="5" t="s">
        <v>23</v>
      </c>
      <c r="P1" s="2" t="s">
        <v>18</v>
      </c>
      <c r="Q1" s="3" t="s">
        <v>27</v>
      </c>
      <c r="R1" s="7" t="s">
        <v>24</v>
      </c>
      <c r="S1" s="5" t="s">
        <v>25</v>
      </c>
    </row>
    <row r="2" spans="2:19" ht="15.75" thickBot="1" x14ac:dyDescent="0.3">
      <c r="B2" s="9" t="s">
        <v>0</v>
      </c>
      <c r="C2" s="10">
        <f>C11</f>
        <v>58294184</v>
      </c>
      <c r="D2" s="11">
        <f>C2/C2</f>
        <v>1</v>
      </c>
      <c r="E2" s="10">
        <f>E11</f>
        <v>46803894</v>
      </c>
      <c r="F2" s="12">
        <f>E2/C2</f>
        <v>0.8028913141660925</v>
      </c>
      <c r="G2" s="11">
        <f>E2/E2</f>
        <v>1</v>
      </c>
      <c r="H2" s="13">
        <f>H11</f>
        <v>11490290</v>
      </c>
      <c r="I2" s="12">
        <f>H2/C2</f>
        <v>0.19710868583390756</v>
      </c>
      <c r="J2" s="12">
        <f>H2/H2</f>
        <v>1</v>
      </c>
      <c r="K2" s="14">
        <f>J2/G2</f>
        <v>1</v>
      </c>
      <c r="L2" s="10">
        <f>L11</f>
        <v>8234056</v>
      </c>
      <c r="M2" s="12">
        <f>L2/L2</f>
        <v>1</v>
      </c>
      <c r="N2" s="14">
        <f>M2/G2</f>
        <v>1</v>
      </c>
      <c r="O2" s="11">
        <f>L2/H2</f>
        <v>0.71660993760818914</v>
      </c>
      <c r="P2" s="13">
        <f>P11</f>
        <v>3256234</v>
      </c>
      <c r="Q2" s="12">
        <f>P2/P2</f>
        <v>1</v>
      </c>
      <c r="R2" s="14">
        <f>Q2/K2</f>
        <v>1</v>
      </c>
      <c r="S2" s="11">
        <f>P2/H2</f>
        <v>0.2833900623918108</v>
      </c>
    </row>
    <row r="3" spans="2:19" x14ac:dyDescent="0.25">
      <c r="B3" s="16" t="s">
        <v>1</v>
      </c>
      <c r="C3" s="17"/>
      <c r="D3" s="18"/>
      <c r="E3" s="17"/>
      <c r="F3" s="19"/>
      <c r="G3" s="18"/>
      <c r="H3" s="17"/>
      <c r="I3" s="20"/>
      <c r="J3" s="19"/>
      <c r="K3" s="21"/>
      <c r="L3" s="17"/>
      <c r="M3" s="19"/>
      <c r="N3" s="21"/>
      <c r="O3" s="18"/>
      <c r="P3" s="22"/>
      <c r="Q3" s="19"/>
      <c r="R3" s="21"/>
      <c r="S3" s="18"/>
    </row>
    <row r="4" spans="2:19" x14ac:dyDescent="0.25">
      <c r="B4" s="23" t="s">
        <v>2</v>
      </c>
      <c r="C4" s="24">
        <v>16890</v>
      </c>
      <c r="D4" s="25">
        <f>C4/C$11</f>
        <v>2.8973730895692784E-4</v>
      </c>
      <c r="E4" s="24">
        <v>3800</v>
      </c>
      <c r="F4" s="26">
        <f>E4/C$2</f>
        <v>6.5186605922813845E-5</v>
      </c>
      <c r="G4" s="25">
        <f>E4/E$2</f>
        <v>8.1189825786717664E-5</v>
      </c>
      <c r="H4" s="24">
        <v>13090</v>
      </c>
      <c r="I4" s="27">
        <f>H4/C$2</f>
        <v>2.2455070303411401E-4</v>
      </c>
      <c r="J4" s="26">
        <f>H4/H$2</f>
        <v>1.1392227698343558E-3</v>
      </c>
      <c r="K4" s="28">
        <f>J4/G4</f>
        <v>14.031595200450944</v>
      </c>
      <c r="L4" s="24">
        <v>12708</v>
      </c>
      <c r="M4" s="26">
        <f>L4/L$2</f>
        <v>1.5433463168091157E-3</v>
      </c>
      <c r="N4" s="28">
        <f>M4/G4</f>
        <v>19.009109846637966</v>
      </c>
      <c r="O4" s="25">
        <f>L4/H$2</f>
        <v>1.105977307796409E-3</v>
      </c>
      <c r="P4" s="29">
        <v>382</v>
      </c>
      <c r="Q4" s="26">
        <f>P4/P$2</f>
        <v>1.1731343631937999E-4</v>
      </c>
      <c r="R4" s="28">
        <f>Q4/G4</f>
        <v>1.4449277995442134</v>
      </c>
      <c r="S4" s="25">
        <f>P4/H$2</f>
        <v>3.324546203794682E-5</v>
      </c>
    </row>
    <row r="5" spans="2:19" x14ac:dyDescent="0.25">
      <c r="B5" s="23" t="s">
        <v>3</v>
      </c>
      <c r="C5" s="24">
        <v>1980384</v>
      </c>
      <c r="D5" s="25">
        <f t="shared" ref="D5:D10" si="0">C5/C$11</f>
        <v>3.3972239837854148E-2</v>
      </c>
      <c r="E5" s="24">
        <v>589800</v>
      </c>
      <c r="F5" s="26">
        <f t="shared" ref="F5:F54" si="1">E5/C$2</f>
        <v>1.0117647414019895E-2</v>
      </c>
      <c r="G5" s="25">
        <f t="shared" ref="G5:G54" si="2">E5/E$2</f>
        <v>1.2601515591843705E-2</v>
      </c>
      <c r="H5" s="24">
        <v>1390584</v>
      </c>
      <c r="I5" s="27">
        <f t="shared" ref="I5:I54" si="3">H5/C$2</f>
        <v>2.3854592423834253E-2</v>
      </c>
      <c r="J5" s="26">
        <f t="shared" ref="J5:J54" si="4">H5/H$2</f>
        <v>0.12102253293868127</v>
      </c>
      <c r="K5" s="28">
        <f t="shared" ref="K5:K54" si="5">J5/G5</f>
        <v>9.6038077369846508</v>
      </c>
      <c r="L5" s="24">
        <v>1121290</v>
      </c>
      <c r="M5" s="26">
        <f t="shared" ref="M5:M54" si="6">L5/L$2</f>
        <v>0.13617711611385688</v>
      </c>
      <c r="N5" s="28">
        <f t="shared" ref="N5:N54" si="7">M5/G5</f>
        <v>10.806407778600626</v>
      </c>
      <c r="O5" s="25">
        <f t="shared" ref="O5:O54" si="8">L5/H$2</f>
        <v>9.7585874682014115E-2</v>
      </c>
      <c r="P5" s="29">
        <v>269294</v>
      </c>
      <c r="Q5" s="26">
        <f t="shared" ref="Q5:Q54" si="9">P5/P$2</f>
        <v>8.2701058953379883E-2</v>
      </c>
      <c r="R5" s="28">
        <f t="shared" ref="R5:R54" si="10">Q5/G5</f>
        <v>6.5627867021731818</v>
      </c>
      <c r="S5" s="25">
        <f t="shared" ref="S5:S54" si="11">P5/H$2</f>
        <v>2.3436658256667152E-2</v>
      </c>
    </row>
    <row r="6" spans="2:19" x14ac:dyDescent="0.25">
      <c r="B6" s="23" t="s">
        <v>4</v>
      </c>
      <c r="C6" s="24">
        <v>2537548</v>
      </c>
      <c r="D6" s="25">
        <f t="shared" si="0"/>
        <v>4.3530037233216953E-2</v>
      </c>
      <c r="E6" s="24">
        <v>1135307</v>
      </c>
      <c r="F6" s="26">
        <f t="shared" si="1"/>
        <v>1.9475476318529479E-2</v>
      </c>
      <c r="G6" s="25">
        <f t="shared" si="2"/>
        <v>2.4256678301168701E-2</v>
      </c>
      <c r="H6" s="24">
        <v>1402241</v>
      </c>
      <c r="I6" s="27">
        <f t="shared" si="3"/>
        <v>2.4054560914687474E-2</v>
      </c>
      <c r="J6" s="26">
        <f t="shared" si="4"/>
        <v>0.12203704171087065</v>
      </c>
      <c r="K6" s="28">
        <f t="shared" si="5"/>
        <v>5.0310698025372602</v>
      </c>
      <c r="L6" s="24">
        <v>979616</v>
      </c>
      <c r="M6" s="26">
        <f t="shared" si="6"/>
        <v>0.11897125790740311</v>
      </c>
      <c r="N6" s="28">
        <f t="shared" si="7"/>
        <v>4.9046805349960465</v>
      </c>
      <c r="O6" s="25">
        <f t="shared" si="8"/>
        <v>8.5255985706191917E-2</v>
      </c>
      <c r="P6" s="29">
        <v>422625</v>
      </c>
      <c r="Q6" s="26">
        <f t="shared" si="9"/>
        <v>0.12978950529968056</v>
      </c>
      <c r="R6" s="28">
        <f t="shared" si="10"/>
        <v>5.3506710064843137</v>
      </c>
      <c r="S6" s="25">
        <f t="shared" si="11"/>
        <v>3.6781056004678736E-2</v>
      </c>
    </row>
    <row r="7" spans="2:19" x14ac:dyDescent="0.25">
      <c r="B7" s="23" t="s">
        <v>5</v>
      </c>
      <c r="C7" s="24">
        <v>4793211</v>
      </c>
      <c r="D7" s="25">
        <f t="shared" si="0"/>
        <v>8.2224514884709596E-2</v>
      </c>
      <c r="E7" s="24">
        <v>2868309</v>
      </c>
      <c r="F7" s="26">
        <f t="shared" si="1"/>
        <v>4.9204033802068489E-2</v>
      </c>
      <c r="G7" s="25">
        <f t="shared" si="2"/>
        <v>6.1283554740124827E-2</v>
      </c>
      <c r="H7" s="24">
        <v>1924902</v>
      </c>
      <c r="I7" s="27">
        <f t="shared" si="3"/>
        <v>3.3020481082641107E-2</v>
      </c>
      <c r="J7" s="26">
        <f t="shared" si="4"/>
        <v>0.16752423132923538</v>
      </c>
      <c r="K7" s="28">
        <f t="shared" si="5"/>
        <v>2.7335919406050784</v>
      </c>
      <c r="L7" s="24">
        <v>1256637</v>
      </c>
      <c r="M7" s="26">
        <f t="shared" si="6"/>
        <v>0.1526145802263186</v>
      </c>
      <c r="N7" s="28">
        <f t="shared" si="7"/>
        <v>2.4903023473995001</v>
      </c>
      <c r="O7" s="25">
        <f t="shared" si="8"/>
        <v>0.10936512481408216</v>
      </c>
      <c r="P7" s="29">
        <v>668265</v>
      </c>
      <c r="Q7" s="26">
        <f t="shared" si="9"/>
        <v>0.20522634429835201</v>
      </c>
      <c r="R7" s="28">
        <f t="shared" si="10"/>
        <v>3.3487996113903948</v>
      </c>
      <c r="S7" s="25">
        <f t="shared" si="11"/>
        <v>5.8159106515153228E-2</v>
      </c>
    </row>
    <row r="8" spans="2:19" x14ac:dyDescent="0.25">
      <c r="B8" s="23" t="s">
        <v>6</v>
      </c>
      <c r="C8" s="24">
        <v>27772180</v>
      </c>
      <c r="D8" s="25">
        <f t="shared" si="0"/>
        <v>0.4764142508624874</v>
      </c>
      <c r="E8" s="24">
        <v>24455669</v>
      </c>
      <c r="F8" s="26">
        <f t="shared" si="1"/>
        <v>0.41952159412678286</v>
      </c>
      <c r="G8" s="25">
        <f t="shared" si="2"/>
        <v>0.52251355410727152</v>
      </c>
      <c r="H8" s="24">
        <v>3316511</v>
      </c>
      <c r="I8" s="27">
        <f t="shared" si="3"/>
        <v>5.6892656735704546E-2</v>
      </c>
      <c r="J8" s="26">
        <f t="shared" si="4"/>
        <v>0.28863597002338498</v>
      </c>
      <c r="K8" s="28">
        <f t="shared" si="5"/>
        <v>0.55239901004391612</v>
      </c>
      <c r="L8" s="24">
        <v>2246521</v>
      </c>
      <c r="M8" s="26">
        <f t="shared" si="6"/>
        <v>0.27283285418510633</v>
      </c>
      <c r="N8" s="28">
        <f t="shared" si="7"/>
        <v>0.52215459683385368</v>
      </c>
      <c r="O8" s="25">
        <f t="shared" si="8"/>
        <v>0.19551473461505323</v>
      </c>
      <c r="P8" s="29">
        <v>1069990</v>
      </c>
      <c r="Q8" s="26">
        <f t="shared" si="9"/>
        <v>0.32859739195647486</v>
      </c>
      <c r="R8" s="28">
        <f t="shared" si="10"/>
        <v>0.62887821640893571</v>
      </c>
      <c r="S8" s="25">
        <f t="shared" si="11"/>
        <v>9.3121235408331726E-2</v>
      </c>
    </row>
    <row r="9" spans="2:19" x14ac:dyDescent="0.25">
      <c r="B9" s="23" t="s">
        <v>7</v>
      </c>
      <c r="C9" s="24">
        <v>14285621</v>
      </c>
      <c r="D9" s="25">
        <f t="shared" si="0"/>
        <v>0.24506082802359838</v>
      </c>
      <c r="E9" s="24">
        <v>12175922</v>
      </c>
      <c r="F9" s="26">
        <f t="shared" si="1"/>
        <v>0.20887027083182089</v>
      </c>
      <c r="G9" s="25">
        <f t="shared" si="2"/>
        <v>0.26014762788754286</v>
      </c>
      <c r="H9" s="24">
        <v>2109699</v>
      </c>
      <c r="I9" s="27">
        <f t="shared" si="3"/>
        <v>3.6190557191777488E-2</v>
      </c>
      <c r="J9" s="26">
        <f t="shared" si="4"/>
        <v>0.18360711522511616</v>
      </c>
      <c r="K9" s="28">
        <f t="shared" si="5"/>
        <v>0.70578047055837934</v>
      </c>
      <c r="L9" s="24">
        <v>1515442</v>
      </c>
      <c r="M9" s="26">
        <f t="shared" si="6"/>
        <v>0.18404562708827824</v>
      </c>
      <c r="N9" s="28">
        <f t="shared" si="7"/>
        <v>0.70746609754918788</v>
      </c>
      <c r="O9" s="25">
        <f t="shared" si="8"/>
        <v>0.13188892534479113</v>
      </c>
      <c r="P9" s="29">
        <v>594257</v>
      </c>
      <c r="Q9" s="26">
        <f t="shared" si="9"/>
        <v>0.18249824797603612</v>
      </c>
      <c r="R9" s="28">
        <f t="shared" si="10"/>
        <v>0.70151801674288883</v>
      </c>
      <c r="S9" s="25">
        <f t="shared" si="11"/>
        <v>5.171818988032504E-2</v>
      </c>
    </row>
    <row r="10" spans="2:19" x14ac:dyDescent="0.25">
      <c r="B10" s="23" t="s">
        <v>8</v>
      </c>
      <c r="C10" s="24">
        <v>6908350</v>
      </c>
      <c r="D10" s="25">
        <f t="shared" si="0"/>
        <v>0.11850839184917658</v>
      </c>
      <c r="E10" s="24">
        <v>5575087</v>
      </c>
      <c r="F10" s="26">
        <f t="shared" si="1"/>
        <v>9.5637105066948017E-2</v>
      </c>
      <c r="G10" s="25">
        <f t="shared" si="2"/>
        <v>0.11911587954626168</v>
      </c>
      <c r="H10" s="24">
        <v>1333263</v>
      </c>
      <c r="I10" s="27">
        <f t="shared" si="3"/>
        <v>2.2871286782228568E-2</v>
      </c>
      <c r="J10" s="26">
        <f t="shared" si="4"/>
        <v>0.11603388600287722</v>
      </c>
      <c r="K10" s="28">
        <f t="shared" si="5"/>
        <v>0.97412609002994011</v>
      </c>
      <c r="L10" s="24">
        <v>1101842</v>
      </c>
      <c r="M10" s="26">
        <f t="shared" si="6"/>
        <v>0.13381521816222772</v>
      </c>
      <c r="N10" s="28">
        <f t="shared" si="7"/>
        <v>1.1234036861580421</v>
      </c>
      <c r="O10" s="25">
        <f t="shared" si="8"/>
        <v>9.5893315138260216E-2</v>
      </c>
      <c r="P10" s="29">
        <v>231421</v>
      </c>
      <c r="Q10" s="26">
        <f t="shared" si="9"/>
        <v>7.1070138079757164E-2</v>
      </c>
      <c r="R10" s="28">
        <f t="shared" si="10"/>
        <v>0.59664704949901548</v>
      </c>
      <c r="S10" s="25">
        <f t="shared" si="11"/>
        <v>2.0140570864616993E-2</v>
      </c>
    </row>
    <row r="11" spans="2:19" s="36" customFormat="1" x14ac:dyDescent="0.25">
      <c r="B11" s="30" t="s">
        <v>0</v>
      </c>
      <c r="C11" s="31">
        <f t="shared" ref="C11:H11" si="12">SUM(C4:C10)</f>
        <v>58294184</v>
      </c>
      <c r="D11" s="108">
        <f t="shared" si="12"/>
        <v>1</v>
      </c>
      <c r="E11" s="31">
        <f t="shared" si="12"/>
        <v>46803894</v>
      </c>
      <c r="F11" s="38">
        <f t="shared" si="12"/>
        <v>0.80289131416609238</v>
      </c>
      <c r="G11" s="108">
        <f t="shared" si="12"/>
        <v>1</v>
      </c>
      <c r="H11" s="31">
        <f t="shared" si="12"/>
        <v>11490290</v>
      </c>
      <c r="I11" s="38">
        <f t="shared" ref="I11:J11" si="13">SUM(I4:I10)</f>
        <v>0.19710868583390756</v>
      </c>
      <c r="J11" s="38">
        <f t="shared" si="13"/>
        <v>1</v>
      </c>
      <c r="K11" s="34">
        <f>J11/G11</f>
        <v>1</v>
      </c>
      <c r="L11" s="31">
        <f>SUM(L4:L10)</f>
        <v>8234056</v>
      </c>
      <c r="M11" s="38">
        <f>SUM(M4:M10)</f>
        <v>0.99999999999999989</v>
      </c>
      <c r="N11" s="34">
        <f>M11/G11</f>
        <v>0.99999999999999989</v>
      </c>
      <c r="O11" s="108">
        <f>SUM(O4:O10)</f>
        <v>0.71660993760818914</v>
      </c>
      <c r="P11" s="35">
        <f>SUM(P4:P10)</f>
        <v>3256234</v>
      </c>
      <c r="Q11" s="38">
        <f>SUM(Q4:Q10)</f>
        <v>0.99999999999999989</v>
      </c>
      <c r="R11" s="34">
        <f>Q11/K11</f>
        <v>0.99999999999999989</v>
      </c>
      <c r="S11" s="108">
        <f>SUM(S4:S10)</f>
        <v>0.28339006239181086</v>
      </c>
    </row>
    <row r="12" spans="2:19" x14ac:dyDescent="0.25">
      <c r="B12" s="37" t="s">
        <v>9</v>
      </c>
      <c r="C12" s="24"/>
      <c r="D12" s="25"/>
      <c r="E12" s="24"/>
      <c r="F12" s="26"/>
      <c r="G12" s="25"/>
      <c r="H12" s="24"/>
      <c r="I12" s="27"/>
      <c r="J12" s="26"/>
      <c r="K12" s="28"/>
      <c r="L12" s="24"/>
      <c r="M12" s="26"/>
      <c r="N12" s="28"/>
      <c r="O12" s="25"/>
      <c r="P12" s="29"/>
      <c r="Q12" s="26"/>
      <c r="R12" s="28"/>
      <c r="S12" s="25"/>
    </row>
    <row r="13" spans="2:19" x14ac:dyDescent="0.25">
      <c r="B13" s="23" t="s">
        <v>10</v>
      </c>
      <c r="C13" s="24">
        <v>9328033</v>
      </c>
      <c r="D13" s="25">
        <f t="shared" ref="D13:D14" si="14">C13/C$11</f>
        <v>0.16001652926473764</v>
      </c>
      <c r="E13" s="24">
        <v>4597216</v>
      </c>
      <c r="F13" s="26">
        <f t="shared" si="1"/>
        <v>7.8862344140540677E-2</v>
      </c>
      <c r="G13" s="25">
        <f t="shared" si="2"/>
        <v>9.822293845892395E-2</v>
      </c>
      <c r="H13" s="24">
        <v>4730817</v>
      </c>
      <c r="I13" s="27">
        <f t="shared" si="3"/>
        <v>8.1154185124196948E-2</v>
      </c>
      <c r="J13" s="26">
        <f t="shared" si="4"/>
        <v>0.41172302874862166</v>
      </c>
      <c r="K13" s="28">
        <f t="shared" si="5"/>
        <v>4.1917197266583601</v>
      </c>
      <c r="L13" s="24">
        <v>3370251</v>
      </c>
      <c r="M13" s="26">
        <f t="shared" si="6"/>
        <v>0.40930630056438772</v>
      </c>
      <c r="N13" s="28">
        <f t="shared" si="7"/>
        <v>4.1671152073663151</v>
      </c>
      <c r="O13" s="25">
        <f t="shared" si="8"/>
        <v>0.2933129625100846</v>
      </c>
      <c r="P13" s="29">
        <v>1360566</v>
      </c>
      <c r="Q13" s="26">
        <f t="shared" si="9"/>
        <v>0.41783422198773185</v>
      </c>
      <c r="R13" s="28">
        <f t="shared" si="10"/>
        <v>4.253937303682549</v>
      </c>
      <c r="S13" s="25">
        <f t="shared" si="11"/>
        <v>0.11841006623853706</v>
      </c>
    </row>
    <row r="14" spans="2:19" x14ac:dyDescent="0.25">
      <c r="B14" s="23" t="s">
        <v>11</v>
      </c>
      <c r="C14" s="24">
        <v>48966151</v>
      </c>
      <c r="D14" s="25">
        <f t="shared" si="14"/>
        <v>0.83998347073526236</v>
      </c>
      <c r="E14" s="24">
        <v>42206678</v>
      </c>
      <c r="F14" s="26">
        <f t="shared" si="1"/>
        <v>0.72402897002555178</v>
      </c>
      <c r="G14" s="25">
        <f t="shared" si="2"/>
        <v>0.90177706154107606</v>
      </c>
      <c r="H14" s="24">
        <v>6759473</v>
      </c>
      <c r="I14" s="27">
        <f t="shared" si="3"/>
        <v>0.1159545007097106</v>
      </c>
      <c r="J14" s="26">
        <f t="shared" si="4"/>
        <v>0.58827697125137834</v>
      </c>
      <c r="K14" s="28">
        <f t="shared" si="5"/>
        <v>0.65235299980468875</v>
      </c>
      <c r="L14" s="24">
        <v>4863805</v>
      </c>
      <c r="M14" s="26">
        <f t="shared" si="6"/>
        <v>0.59069369943561234</v>
      </c>
      <c r="N14" s="28">
        <f t="shared" si="7"/>
        <v>0.65503296172355141</v>
      </c>
      <c r="O14" s="25">
        <f t="shared" si="8"/>
        <v>0.4232969750981046</v>
      </c>
      <c r="P14" s="29">
        <v>1895668</v>
      </c>
      <c r="Q14" s="26">
        <f t="shared" si="9"/>
        <v>0.58216577801226821</v>
      </c>
      <c r="R14" s="28">
        <f t="shared" si="10"/>
        <v>0.64557616603973744</v>
      </c>
      <c r="S14" s="25">
        <f t="shared" si="11"/>
        <v>0.16497999615327377</v>
      </c>
    </row>
    <row r="15" spans="2:19" s="36" customFormat="1" x14ac:dyDescent="0.25">
      <c r="B15" s="30" t="s">
        <v>0</v>
      </c>
      <c r="C15" s="31">
        <f>SUM(C13:C14)</f>
        <v>58294184</v>
      </c>
      <c r="D15" s="108">
        <f>SUM(D13:D14)</f>
        <v>1</v>
      </c>
      <c r="E15" s="31">
        <f>SUM(E13:E14)</f>
        <v>46803894</v>
      </c>
      <c r="F15" s="38">
        <f t="shared" ref="F15:G15" si="15">SUM(F13:F14)</f>
        <v>0.8028913141660925</v>
      </c>
      <c r="G15" s="108">
        <f t="shared" si="15"/>
        <v>1</v>
      </c>
      <c r="H15" s="31">
        <f>SUM(H13:H14)</f>
        <v>11490290</v>
      </c>
      <c r="I15" s="38">
        <f t="shared" ref="I15:J15" si="16">SUM(I13:I14)</f>
        <v>0.19710868583390756</v>
      </c>
      <c r="J15" s="38">
        <f t="shared" si="16"/>
        <v>1</v>
      </c>
      <c r="K15" s="34">
        <f>J15/G15</f>
        <v>1</v>
      </c>
      <c r="L15" s="31">
        <f>SUM(L13:L14)</f>
        <v>8234056</v>
      </c>
      <c r="M15" s="38">
        <f>SUM(M13:M14)</f>
        <v>1</v>
      </c>
      <c r="N15" s="34">
        <f>M15/G15</f>
        <v>1</v>
      </c>
      <c r="O15" s="108">
        <f>SUM(O13:O14)</f>
        <v>0.71660993760818914</v>
      </c>
      <c r="P15" s="35">
        <f>SUM(P13:P14)</f>
        <v>3256234</v>
      </c>
      <c r="Q15" s="38">
        <f>SUM(Q13:Q14)</f>
        <v>1</v>
      </c>
      <c r="R15" s="34">
        <f>Q15/K15</f>
        <v>1</v>
      </c>
      <c r="S15" s="108">
        <f>SUM(S13:S14)</f>
        <v>0.28339006239181086</v>
      </c>
    </row>
    <row r="16" spans="2:19" x14ac:dyDescent="0.25">
      <c r="B16" s="37" t="s">
        <v>12</v>
      </c>
      <c r="C16" s="24"/>
      <c r="D16" s="25"/>
      <c r="E16" s="24"/>
      <c r="F16" s="26"/>
      <c r="G16" s="25"/>
      <c r="H16" s="24"/>
      <c r="I16" s="27"/>
      <c r="J16" s="26"/>
      <c r="K16" s="28"/>
      <c r="L16" s="24"/>
      <c r="M16" s="26"/>
      <c r="N16" s="28"/>
      <c r="O16" s="25"/>
      <c r="P16" s="29"/>
      <c r="Q16" s="26"/>
      <c r="R16" s="28"/>
      <c r="S16" s="25"/>
    </row>
    <row r="17" spans="2:19" x14ac:dyDescent="0.25">
      <c r="B17" s="23" t="s">
        <v>28</v>
      </c>
      <c r="C17" s="24">
        <v>46857426</v>
      </c>
      <c r="D17" s="25">
        <f>C17/C$24</f>
        <v>0.80380962189984506</v>
      </c>
      <c r="E17" s="24">
        <v>39768708</v>
      </c>
      <c r="F17" s="26">
        <f t="shared" si="1"/>
        <v>0.68220713064617222</v>
      </c>
      <c r="G17" s="25">
        <f t="shared" si="2"/>
        <v>0.84968801954811712</v>
      </c>
      <c r="H17" s="24">
        <v>7088718</v>
      </c>
      <c r="I17" s="27">
        <f t="shared" si="3"/>
        <v>0.12160249125367292</v>
      </c>
      <c r="J17" s="26">
        <f t="shared" si="4"/>
        <v>0.6169311653578804</v>
      </c>
      <c r="K17" s="28">
        <f t="shared" si="5"/>
        <v>0.7260678639272542</v>
      </c>
      <c r="L17" s="24">
        <v>4896529</v>
      </c>
      <c r="M17" s="26">
        <f t="shared" si="6"/>
        <v>0.59466792550354286</v>
      </c>
      <c r="N17" s="28">
        <f t="shared" si="7"/>
        <v>0.69986620009047606</v>
      </c>
      <c r="O17" s="25">
        <f t="shared" si="8"/>
        <v>0.42614494499268513</v>
      </c>
      <c r="P17" s="29">
        <v>2192189</v>
      </c>
      <c r="Q17" s="26">
        <f t="shared" si="9"/>
        <v>0.67322833678415006</v>
      </c>
      <c r="R17" s="28">
        <f t="shared" si="10"/>
        <v>0.7923241487413083</v>
      </c>
      <c r="S17" s="25">
        <f t="shared" si="11"/>
        <v>0.1907862203651953</v>
      </c>
    </row>
    <row r="18" spans="2:19" x14ac:dyDescent="0.25">
      <c r="B18" s="23" t="s">
        <v>29</v>
      </c>
      <c r="C18" s="24">
        <v>6191770</v>
      </c>
      <c r="D18" s="25">
        <f t="shared" ref="D18:D23" si="17">C18/C$24</f>
        <v>0.10621591340913186</v>
      </c>
      <c r="E18" s="24">
        <v>3814464</v>
      </c>
      <c r="F18" s="26">
        <f t="shared" si="1"/>
        <v>6.5434726730200052E-2</v>
      </c>
      <c r="G18" s="25">
        <f t="shared" si="2"/>
        <v>8.149885990255426E-2</v>
      </c>
      <c r="H18" s="24">
        <v>2377306</v>
      </c>
      <c r="I18" s="27">
        <f t="shared" si="3"/>
        <v>4.0781186678931811E-2</v>
      </c>
      <c r="J18" s="26">
        <f t="shared" si="4"/>
        <v>0.20689695386278328</v>
      </c>
      <c r="K18" s="28">
        <f t="shared" si="5"/>
        <v>2.5386484437961925</v>
      </c>
      <c r="L18" s="24">
        <v>1630912</v>
      </c>
      <c r="M18" s="26">
        <f t="shared" si="6"/>
        <v>0.19806909255900129</v>
      </c>
      <c r="N18" s="28">
        <f t="shared" si="7"/>
        <v>2.4303296119212781</v>
      </c>
      <c r="O18" s="25">
        <f t="shared" si="8"/>
        <v>0.14193828006081657</v>
      </c>
      <c r="P18" s="29">
        <v>746394</v>
      </c>
      <c r="Q18" s="26">
        <f t="shared" si="9"/>
        <v>0.22922001305802961</v>
      </c>
      <c r="R18" s="28">
        <f t="shared" si="10"/>
        <v>2.8125548422652917</v>
      </c>
      <c r="S18" s="25">
        <f t="shared" si="11"/>
        <v>6.495867380196671E-2</v>
      </c>
    </row>
    <row r="19" spans="2:19" x14ac:dyDescent="0.25">
      <c r="B19" s="23" t="s">
        <v>30</v>
      </c>
      <c r="C19" s="24">
        <v>1673198</v>
      </c>
      <c r="D19" s="25">
        <f t="shared" si="17"/>
        <v>2.8702657541273758E-2</v>
      </c>
      <c r="E19" s="24">
        <v>740371</v>
      </c>
      <c r="F19" s="26">
        <f t="shared" si="1"/>
        <v>1.2700598056231477E-2</v>
      </c>
      <c r="G19" s="25">
        <f t="shared" si="2"/>
        <v>1.5818576975667881E-2</v>
      </c>
      <c r="H19" s="24">
        <v>932827</v>
      </c>
      <c r="I19" s="27">
        <f t="shared" si="3"/>
        <v>1.600205948504228E-2</v>
      </c>
      <c r="J19" s="26">
        <f t="shared" si="4"/>
        <v>8.1183938786575441E-2</v>
      </c>
      <c r="K19" s="28">
        <f t="shared" si="5"/>
        <v>5.132189760902798</v>
      </c>
      <c r="L19" s="24">
        <v>756680</v>
      </c>
      <c r="M19" s="26">
        <f t="shared" si="6"/>
        <v>9.1896387394013346E-2</v>
      </c>
      <c r="N19" s="28">
        <f t="shared" si="7"/>
        <v>5.8093966059885336</v>
      </c>
      <c r="O19" s="25">
        <f t="shared" si="8"/>
        <v>6.5853864436841894E-2</v>
      </c>
      <c r="P19" s="29">
        <v>176147</v>
      </c>
      <c r="Q19" s="26">
        <f t="shared" si="9"/>
        <v>5.4095313788873896E-2</v>
      </c>
      <c r="R19" s="28">
        <f t="shared" si="10"/>
        <v>3.4197332586921854</v>
      </c>
      <c r="S19" s="25">
        <f t="shared" si="11"/>
        <v>1.5330074349733557E-2</v>
      </c>
    </row>
    <row r="20" spans="2:19" x14ac:dyDescent="0.25">
      <c r="B20" s="23" t="s">
        <v>40</v>
      </c>
      <c r="C20" s="24">
        <v>1351719</v>
      </c>
      <c r="D20" s="25">
        <f t="shared" si="17"/>
        <v>2.3187887834573685E-2</v>
      </c>
      <c r="E20" s="24">
        <v>729867</v>
      </c>
      <c r="F20" s="26">
        <f t="shared" si="1"/>
        <v>1.2520408553964834E-2</v>
      </c>
      <c r="G20" s="25">
        <f t="shared" si="2"/>
        <v>1.559415120459849E-2</v>
      </c>
      <c r="H20" s="24">
        <v>621852</v>
      </c>
      <c r="I20" s="27">
        <f t="shared" si="3"/>
        <v>1.0667479280608851E-2</v>
      </c>
      <c r="J20" s="26">
        <f t="shared" si="4"/>
        <v>5.411978287754269E-2</v>
      </c>
      <c r="K20" s="28">
        <f t="shared" si="5"/>
        <v>3.470518027398859</v>
      </c>
      <c r="L20" s="24">
        <v>564881</v>
      </c>
      <c r="M20" s="26">
        <f t="shared" si="6"/>
        <v>6.8603006829198149E-2</v>
      </c>
      <c r="N20" s="28">
        <f t="shared" si="7"/>
        <v>4.3992780324566887</v>
      </c>
      <c r="O20" s="25">
        <f t="shared" si="8"/>
        <v>4.9161596443605862E-2</v>
      </c>
      <c r="P20" s="29">
        <v>56971</v>
      </c>
      <c r="Q20" s="26">
        <f t="shared" si="9"/>
        <v>1.7495978483118842E-2</v>
      </c>
      <c r="R20" s="28">
        <f t="shared" si="10"/>
        <v>1.1219577297647039</v>
      </c>
      <c r="S20" s="25">
        <f t="shared" si="11"/>
        <v>4.9581864339368282E-3</v>
      </c>
    </row>
    <row r="21" spans="2:19" x14ac:dyDescent="0.25">
      <c r="B21" s="23" t="s">
        <v>31</v>
      </c>
      <c r="C21" s="24">
        <v>269034</v>
      </c>
      <c r="D21" s="25">
        <f t="shared" si="17"/>
        <v>4.6151087731153423E-3</v>
      </c>
      <c r="E21" s="24">
        <v>164555</v>
      </c>
      <c r="F21" s="26">
        <f t="shared" si="1"/>
        <v>2.8228373520075346E-3</v>
      </c>
      <c r="G21" s="25">
        <f t="shared" si="2"/>
        <v>3.5158399427192961E-3</v>
      </c>
      <c r="H21" s="24">
        <v>104479</v>
      </c>
      <c r="I21" s="27">
        <f t="shared" si="3"/>
        <v>1.7922714211078073E-3</v>
      </c>
      <c r="J21" s="26">
        <f t="shared" si="4"/>
        <v>9.0928079273891252E-3</v>
      </c>
      <c r="K21" s="28">
        <f t="shared" si="5"/>
        <v>2.5862405785049396</v>
      </c>
      <c r="L21" s="24">
        <v>82245</v>
      </c>
      <c r="M21" s="26">
        <f t="shared" si="6"/>
        <v>9.9883945409164083E-3</v>
      </c>
      <c r="N21" s="28">
        <f t="shared" si="7"/>
        <v>2.8409696412945835</v>
      </c>
      <c r="O21" s="25">
        <f t="shared" si="8"/>
        <v>7.1577827887720847E-3</v>
      </c>
      <c r="P21" s="29">
        <v>22234</v>
      </c>
      <c r="Q21" s="26">
        <f t="shared" si="9"/>
        <v>6.8281333589662171E-3</v>
      </c>
      <c r="R21" s="28">
        <f t="shared" si="10"/>
        <v>1.9421058609639255</v>
      </c>
      <c r="S21" s="25">
        <f t="shared" si="11"/>
        <v>1.935025138617041E-3</v>
      </c>
    </row>
    <row r="22" spans="2:19" x14ac:dyDescent="0.25">
      <c r="B22" s="23" t="s">
        <v>32</v>
      </c>
      <c r="C22" s="24">
        <v>1140147</v>
      </c>
      <c r="D22" s="25">
        <f t="shared" si="17"/>
        <v>1.9558503469231166E-2</v>
      </c>
      <c r="E22" s="24">
        <v>926004</v>
      </c>
      <c r="F22" s="26">
        <f t="shared" si="1"/>
        <v>1.5885015218670872E-2</v>
      </c>
      <c r="G22" s="25">
        <f t="shared" si="2"/>
        <v>1.978476406257992E-2</v>
      </c>
      <c r="H22" s="24">
        <v>214143</v>
      </c>
      <c r="I22" s="27">
        <f t="shared" si="3"/>
        <v>3.673488250560296E-3</v>
      </c>
      <c r="J22" s="26">
        <f t="shared" si="4"/>
        <v>1.8636866432439912E-2</v>
      </c>
      <c r="K22" s="28">
        <f t="shared" si="5"/>
        <v>0.94198072686087297</v>
      </c>
      <c r="L22" s="24">
        <v>172250</v>
      </c>
      <c r="M22" s="26">
        <f t="shared" si="6"/>
        <v>2.0919216483346725E-2</v>
      </c>
      <c r="N22" s="28">
        <f t="shared" si="7"/>
        <v>1.0573396992341426</v>
      </c>
      <c r="O22" s="25">
        <f t="shared" si="8"/>
        <v>1.4990918418943299E-2</v>
      </c>
      <c r="P22" s="29">
        <v>41893</v>
      </c>
      <c r="Q22" s="26">
        <f t="shared" si="9"/>
        <v>1.2865475884104152E-2</v>
      </c>
      <c r="R22" s="28">
        <f t="shared" si="10"/>
        <v>0.65027188817668935</v>
      </c>
      <c r="S22" s="25">
        <f t="shared" si="11"/>
        <v>3.6459480134966131E-3</v>
      </c>
    </row>
    <row r="23" spans="2:19" x14ac:dyDescent="0.25">
      <c r="B23" s="23" t="s">
        <v>33</v>
      </c>
      <c r="C23" s="24">
        <v>810890</v>
      </c>
      <c r="D23" s="25">
        <f t="shared" si="17"/>
        <v>1.3910307072829083E-2</v>
      </c>
      <c r="E23" s="24">
        <v>659925</v>
      </c>
      <c r="F23" s="26">
        <f t="shared" si="1"/>
        <v>1.1320597608845507E-2</v>
      </c>
      <c r="G23" s="25">
        <f t="shared" si="2"/>
        <v>1.4099788363763067E-2</v>
      </c>
      <c r="H23" s="24">
        <v>150965</v>
      </c>
      <c r="I23" s="27">
        <f t="shared" si="3"/>
        <v>2.5897094639835768E-3</v>
      </c>
      <c r="J23" s="26">
        <f t="shared" si="4"/>
        <v>1.3138484755389115E-2</v>
      </c>
      <c r="K23" s="28">
        <f t="shared" si="5"/>
        <v>0.93182141578489686</v>
      </c>
      <c r="L23" s="24">
        <v>130559</v>
      </c>
      <c r="M23" s="26">
        <f t="shared" si="6"/>
        <v>1.5855976689981219E-2</v>
      </c>
      <c r="N23" s="28">
        <f t="shared" si="7"/>
        <v>1.1245542330785343</v>
      </c>
      <c r="O23" s="25">
        <f t="shared" si="8"/>
        <v>1.1362550466524344E-2</v>
      </c>
      <c r="P23" s="29">
        <v>20406</v>
      </c>
      <c r="Q23" s="26">
        <f t="shared" si="9"/>
        <v>6.2667486427572467E-3</v>
      </c>
      <c r="R23" s="28">
        <f t="shared" si="10"/>
        <v>0.4444569294999493</v>
      </c>
      <c r="S23" s="25">
        <f t="shared" si="11"/>
        <v>1.775934288864772E-3</v>
      </c>
    </row>
    <row r="24" spans="2:19" s="36" customFormat="1" x14ac:dyDescent="0.25">
      <c r="B24" s="30" t="s">
        <v>0</v>
      </c>
      <c r="C24" s="31">
        <f>SUM(C17:C23)</f>
        <v>58294184</v>
      </c>
      <c r="D24" s="108">
        <f>SUM(D17:D23)</f>
        <v>0.99999999999999989</v>
      </c>
      <c r="E24" s="31">
        <f>SUM(E17:E23)</f>
        <v>46803894</v>
      </c>
      <c r="F24" s="38">
        <f t="shared" ref="F24:G24" si="18">SUM(F17:F23)</f>
        <v>0.8028913141660925</v>
      </c>
      <c r="G24" s="108">
        <f t="shared" si="18"/>
        <v>1</v>
      </c>
      <c r="H24" s="31">
        <f>SUM(H17:H23)</f>
        <v>11490290</v>
      </c>
      <c r="I24" s="38">
        <f t="shared" ref="I24:J24" si="19">SUM(I17:I23)</f>
        <v>0.1971086858339075</v>
      </c>
      <c r="J24" s="38">
        <f t="shared" si="19"/>
        <v>1</v>
      </c>
      <c r="K24" s="34">
        <f>J24/G24</f>
        <v>1</v>
      </c>
      <c r="L24" s="31">
        <f>SUM(L17:L23)</f>
        <v>8234056</v>
      </c>
      <c r="M24" s="38">
        <f>SUM(M17:M23)</f>
        <v>0.99999999999999989</v>
      </c>
      <c r="N24" s="34">
        <f>M24/G24</f>
        <v>0.99999999999999989</v>
      </c>
      <c r="O24" s="108">
        <f>SUM(O17:O23)</f>
        <v>0.71660993760818925</v>
      </c>
      <c r="P24" s="35">
        <f>SUM(P17:P23)</f>
        <v>3256234</v>
      </c>
      <c r="Q24" s="38">
        <f>SUM(Q17:Q23)</f>
        <v>1</v>
      </c>
      <c r="R24" s="34">
        <f>Q24/K24</f>
        <v>1</v>
      </c>
      <c r="S24" s="108">
        <f>SUM(S17:S23)</f>
        <v>0.28339006239181075</v>
      </c>
    </row>
    <row r="25" spans="2:19" x14ac:dyDescent="0.25">
      <c r="B25" s="37" t="s">
        <v>13</v>
      </c>
      <c r="C25" s="24"/>
      <c r="D25" s="25"/>
      <c r="E25" s="24"/>
      <c r="F25" s="26"/>
      <c r="G25" s="25"/>
      <c r="H25" s="24"/>
      <c r="I25" s="27"/>
      <c r="J25" s="26"/>
      <c r="K25" s="28"/>
      <c r="L25" s="24"/>
      <c r="M25" s="26"/>
      <c r="N25" s="28"/>
      <c r="O25" s="25"/>
      <c r="P25" s="29"/>
      <c r="Q25" s="26"/>
      <c r="R25" s="28"/>
      <c r="S25" s="25"/>
    </row>
    <row r="26" spans="2:19" x14ac:dyDescent="0.25">
      <c r="B26" s="23" t="s">
        <v>30</v>
      </c>
      <c r="C26" s="24">
        <v>1673198</v>
      </c>
      <c r="D26" s="25">
        <f>C26/C$28</f>
        <v>2.8702657541273758E-2</v>
      </c>
      <c r="E26" s="24">
        <v>740371</v>
      </c>
      <c r="F26" s="26">
        <f t="shared" si="1"/>
        <v>1.2700598056231477E-2</v>
      </c>
      <c r="G26" s="25">
        <f t="shared" si="2"/>
        <v>1.5818576975667881E-2</v>
      </c>
      <c r="H26" s="24">
        <v>932827</v>
      </c>
      <c r="I26" s="27">
        <f t="shared" si="3"/>
        <v>1.600205948504228E-2</v>
      </c>
      <c r="J26" s="26">
        <f t="shared" si="4"/>
        <v>8.1183938786575441E-2</v>
      </c>
      <c r="K26" s="28">
        <f t="shared" si="5"/>
        <v>5.132189760902798</v>
      </c>
      <c r="L26" s="24">
        <v>756680</v>
      </c>
      <c r="M26" s="26">
        <f t="shared" si="6"/>
        <v>9.1896387394013346E-2</v>
      </c>
      <c r="N26" s="28">
        <f t="shared" si="7"/>
        <v>5.8093966059885336</v>
      </c>
      <c r="O26" s="25">
        <f t="shared" si="8"/>
        <v>6.5853864436841894E-2</v>
      </c>
      <c r="P26" s="29">
        <v>176147</v>
      </c>
      <c r="Q26" s="26">
        <f t="shared" si="9"/>
        <v>5.4095313788873896E-2</v>
      </c>
      <c r="R26" s="28">
        <f t="shared" si="10"/>
        <v>3.4197332586921854</v>
      </c>
      <c r="S26" s="25">
        <f t="shared" si="11"/>
        <v>1.5330074349733557E-2</v>
      </c>
    </row>
    <row r="27" spans="2:19" ht="15" customHeight="1" x14ac:dyDescent="0.25">
      <c r="B27" s="23" t="s">
        <v>34</v>
      </c>
      <c r="C27" s="24">
        <v>56620986</v>
      </c>
      <c r="D27" s="25">
        <f>C27/C$28</f>
        <v>0.97129734245872623</v>
      </c>
      <c r="E27" s="24">
        <v>46063523</v>
      </c>
      <c r="F27" s="26">
        <f t="shared" si="1"/>
        <v>0.79019071610986102</v>
      </c>
      <c r="G27" s="25">
        <f t="shared" si="2"/>
        <v>0.98418142302433209</v>
      </c>
      <c r="H27" s="24">
        <v>10557463</v>
      </c>
      <c r="I27" s="27">
        <f t="shared" si="3"/>
        <v>0.18110662634886526</v>
      </c>
      <c r="J27" s="26">
        <f t="shared" si="4"/>
        <v>0.91881606121342452</v>
      </c>
      <c r="K27" s="28">
        <f t="shared" si="5"/>
        <v>0.93358403208826723</v>
      </c>
      <c r="L27" s="24">
        <v>7477376</v>
      </c>
      <c r="M27" s="26">
        <f t="shared" si="6"/>
        <v>0.9081036126059866</v>
      </c>
      <c r="N27" s="28">
        <f t="shared" si="7"/>
        <v>0.92269940415603169</v>
      </c>
      <c r="O27" s="25">
        <f t="shared" si="8"/>
        <v>0.65075607317134732</v>
      </c>
      <c r="P27" s="29">
        <v>3080087</v>
      </c>
      <c r="Q27" s="26">
        <f t="shared" si="9"/>
        <v>0.94590468621112611</v>
      </c>
      <c r="R27" s="28">
        <f t="shared" si="10"/>
        <v>0.96110804784794268</v>
      </c>
      <c r="S27" s="25">
        <f t="shared" si="11"/>
        <v>0.26805998804207726</v>
      </c>
    </row>
    <row r="28" spans="2:19" s="36" customFormat="1" x14ac:dyDescent="0.25">
      <c r="B28" s="30" t="s">
        <v>0</v>
      </c>
      <c r="C28" s="31">
        <f>SUM(C26:C27)</f>
        <v>58294184</v>
      </c>
      <c r="D28" s="108">
        <f>SUM(D26:D27)</f>
        <v>1</v>
      </c>
      <c r="E28" s="31">
        <f>SUM(E26:E27)</f>
        <v>46803894</v>
      </c>
      <c r="F28" s="33">
        <f>E28/C28</f>
        <v>0.8028913141660925</v>
      </c>
      <c r="G28" s="108">
        <f>SUM(G26:G27)</f>
        <v>1</v>
      </c>
      <c r="H28" s="31">
        <f>SUM(H26:H27)</f>
        <v>11490290</v>
      </c>
      <c r="I28" s="38">
        <f>SUM(I26:I27)</f>
        <v>0.19710868583390753</v>
      </c>
      <c r="J28" s="38">
        <f>SUM(J26:J27)</f>
        <v>1</v>
      </c>
      <c r="K28" s="34">
        <f>J28/G28</f>
        <v>1</v>
      </c>
      <c r="L28" s="31">
        <f>SUM(L26:L27)</f>
        <v>8234056</v>
      </c>
      <c r="M28" s="38">
        <f>SUM(M26:M27)</f>
        <v>1</v>
      </c>
      <c r="N28" s="34">
        <f>M28/G28</f>
        <v>1</v>
      </c>
      <c r="O28" s="108">
        <f>SUM(O26:O27)</f>
        <v>0.71660993760818925</v>
      </c>
      <c r="P28" s="35">
        <f>SUM(P26:P27)</f>
        <v>3256234</v>
      </c>
      <c r="Q28" s="38">
        <f>SUM(Q26:Q27)</f>
        <v>1</v>
      </c>
      <c r="R28" s="34">
        <f>Q28/K28</f>
        <v>1</v>
      </c>
      <c r="S28" s="108">
        <f>SUM(S26:S27)</f>
        <v>0.2833900623918108</v>
      </c>
    </row>
    <row r="29" spans="2:19" x14ac:dyDescent="0.25">
      <c r="B29" s="39" t="s">
        <v>37</v>
      </c>
      <c r="C29" s="24"/>
      <c r="D29" s="25"/>
      <c r="E29" s="24"/>
      <c r="F29" s="26"/>
      <c r="G29" s="25"/>
      <c r="H29" s="24"/>
      <c r="I29" s="27"/>
      <c r="J29" s="26"/>
      <c r="K29" s="28"/>
      <c r="L29" s="24"/>
      <c r="M29" s="26"/>
      <c r="N29" s="28"/>
      <c r="O29" s="25"/>
      <c r="P29" s="29"/>
      <c r="Q29" s="26"/>
      <c r="R29" s="28"/>
      <c r="S29" s="25"/>
    </row>
    <row r="30" spans="2:19" x14ac:dyDescent="0.25">
      <c r="B30" s="23" t="s">
        <v>35</v>
      </c>
      <c r="C30" s="24">
        <v>26595919</v>
      </c>
      <c r="D30" s="25">
        <f>C30/C$32</f>
        <v>0.4562362344758098</v>
      </c>
      <c r="E30" s="24">
        <v>22009146</v>
      </c>
      <c r="F30" s="26">
        <f t="shared" si="1"/>
        <v>0.37755303342096702</v>
      </c>
      <c r="G30" s="25">
        <f t="shared" si="2"/>
        <v>0.47024177090906155</v>
      </c>
      <c r="H30" s="24">
        <v>4586773</v>
      </c>
      <c r="I30" s="27">
        <f t="shared" si="3"/>
        <v>7.8683201054842791E-2</v>
      </c>
      <c r="J30" s="26">
        <f t="shared" si="4"/>
        <v>0.39918687866015568</v>
      </c>
      <c r="K30" s="28">
        <f t="shared" si="5"/>
        <v>0.84889710645750582</v>
      </c>
      <c r="L30" s="24">
        <v>3258112</v>
      </c>
      <c r="M30" s="26">
        <f t="shared" si="6"/>
        <v>0.39568737448470109</v>
      </c>
      <c r="N30" s="28">
        <f t="shared" si="7"/>
        <v>0.84145518106519235</v>
      </c>
      <c r="O30" s="25">
        <f t="shared" si="8"/>
        <v>0.28355350474182983</v>
      </c>
      <c r="P30" s="29">
        <v>1328661</v>
      </c>
      <c r="Q30" s="26">
        <f t="shared" si="9"/>
        <v>0.40803609322917211</v>
      </c>
      <c r="R30" s="28">
        <f t="shared" si="10"/>
        <v>0.86771554224195202</v>
      </c>
      <c r="S30" s="25">
        <f t="shared" si="11"/>
        <v>0.11563337391832582</v>
      </c>
    </row>
    <row r="31" spans="2:19" x14ac:dyDescent="0.25">
      <c r="B31" s="23" t="s">
        <v>36</v>
      </c>
      <c r="C31" s="24">
        <v>31698265</v>
      </c>
      <c r="D31" s="25">
        <f>C31/C$32</f>
        <v>0.54376376552419015</v>
      </c>
      <c r="E31" s="24">
        <v>24794748</v>
      </c>
      <c r="F31" s="26">
        <f t="shared" si="1"/>
        <v>0.42533828074512547</v>
      </c>
      <c r="G31" s="25">
        <f t="shared" si="2"/>
        <v>0.5297582290909385</v>
      </c>
      <c r="H31" s="24">
        <v>6903517</v>
      </c>
      <c r="I31" s="27">
        <f t="shared" si="3"/>
        <v>0.11842548477906475</v>
      </c>
      <c r="J31" s="26">
        <f t="shared" si="4"/>
        <v>0.60081312133984432</v>
      </c>
      <c r="K31" s="28">
        <f t="shared" si="5"/>
        <v>1.1341270193590678</v>
      </c>
      <c r="L31" s="24">
        <v>4975944</v>
      </c>
      <c r="M31" s="26">
        <f t="shared" si="6"/>
        <v>0.60431262551529885</v>
      </c>
      <c r="N31" s="28">
        <f t="shared" si="7"/>
        <v>1.1407328708273115</v>
      </c>
      <c r="O31" s="25">
        <f t="shared" si="8"/>
        <v>0.43305643286635931</v>
      </c>
      <c r="P31" s="29">
        <v>1927573</v>
      </c>
      <c r="Q31" s="26">
        <f t="shared" si="9"/>
        <v>0.59196390677082789</v>
      </c>
      <c r="R31" s="28">
        <f t="shared" si="10"/>
        <v>1.1174227680929731</v>
      </c>
      <c r="S31" s="25">
        <f t="shared" si="11"/>
        <v>0.16775668847348502</v>
      </c>
    </row>
    <row r="32" spans="2:19" s="36" customFormat="1" x14ac:dyDescent="0.25">
      <c r="B32" s="30" t="s">
        <v>0</v>
      </c>
      <c r="C32" s="31">
        <f>SUM(C30:C31)</f>
        <v>58294184</v>
      </c>
      <c r="D32" s="108">
        <f>SUM(D30:D31)</f>
        <v>1</v>
      </c>
      <c r="E32" s="31">
        <f>SUM(E30:E31)</f>
        <v>46803894</v>
      </c>
      <c r="F32" s="33">
        <f>E32/C32</f>
        <v>0.8028913141660925</v>
      </c>
      <c r="G32" s="108">
        <f>SUM(G30:G31)</f>
        <v>1</v>
      </c>
      <c r="H32" s="31">
        <f>SUM(H30:H31)</f>
        <v>11490290</v>
      </c>
      <c r="I32" s="38">
        <f>SUM(I30:I31)</f>
        <v>0.19710868583390756</v>
      </c>
      <c r="J32" s="38">
        <f>SUM(J30:J31)</f>
        <v>1</v>
      </c>
      <c r="K32" s="34">
        <f>J32/G32</f>
        <v>1</v>
      </c>
      <c r="L32" s="31">
        <f>SUM(L30:L31)</f>
        <v>8234056</v>
      </c>
      <c r="M32" s="38">
        <f>SUM(M30:M31)</f>
        <v>1</v>
      </c>
      <c r="N32" s="34">
        <f>M32/G32</f>
        <v>1</v>
      </c>
      <c r="O32" s="108">
        <f>SUM(O30:O31)</f>
        <v>0.71660993760818914</v>
      </c>
      <c r="P32" s="35">
        <f>SUM(P30:P31)</f>
        <v>3256234</v>
      </c>
      <c r="Q32" s="38">
        <f>SUM(Q30:Q31)</f>
        <v>1</v>
      </c>
      <c r="R32" s="34">
        <f>Q32/K32</f>
        <v>1</v>
      </c>
      <c r="S32" s="108">
        <f>SUM(S30:S31)</f>
        <v>0.28339006239181086</v>
      </c>
    </row>
    <row r="33" spans="2:19" x14ac:dyDescent="0.25">
      <c r="B33" s="37" t="s">
        <v>14</v>
      </c>
      <c r="C33" s="24"/>
      <c r="D33" s="25"/>
      <c r="E33" s="24"/>
      <c r="F33" s="26"/>
      <c r="G33" s="25"/>
      <c r="H33" s="24"/>
      <c r="I33" s="27"/>
      <c r="J33" s="26"/>
      <c r="K33" s="28"/>
      <c r="L33" s="24"/>
      <c r="M33" s="26"/>
      <c r="N33" s="28"/>
      <c r="O33" s="25"/>
      <c r="P33" s="29"/>
      <c r="Q33" s="26"/>
      <c r="R33" s="28"/>
      <c r="S33" s="25"/>
    </row>
    <row r="34" spans="2:19" x14ac:dyDescent="0.25">
      <c r="B34" s="23" t="s">
        <v>41</v>
      </c>
      <c r="C34" s="24">
        <v>1539148</v>
      </c>
      <c r="D34" s="25">
        <f t="shared" ref="D34:D39" si="20">C34/C$43</f>
        <v>2.6403114245496601E-2</v>
      </c>
      <c r="E34" s="40">
        <v>0</v>
      </c>
      <c r="F34" s="26">
        <f t="shared" si="1"/>
        <v>0</v>
      </c>
      <c r="G34" s="25">
        <f t="shared" si="2"/>
        <v>0</v>
      </c>
      <c r="H34" s="24">
        <v>1539148</v>
      </c>
      <c r="I34" s="27">
        <f t="shared" si="3"/>
        <v>2.6403114245496601E-2</v>
      </c>
      <c r="J34" s="41">
        <f t="shared" si="4"/>
        <v>0.1339520586512612</v>
      </c>
      <c r="K34" s="28" t="s">
        <v>56</v>
      </c>
      <c r="L34" s="24">
        <v>0</v>
      </c>
      <c r="M34" s="26">
        <f t="shared" si="6"/>
        <v>0</v>
      </c>
      <c r="N34" s="28" t="s">
        <v>56</v>
      </c>
      <c r="O34" s="25">
        <f t="shared" si="8"/>
        <v>0</v>
      </c>
      <c r="P34" s="24">
        <v>1539148</v>
      </c>
      <c r="Q34" s="26">
        <f t="shared" si="9"/>
        <v>0.47267733215733265</v>
      </c>
      <c r="R34" s="28" t="s">
        <v>56</v>
      </c>
      <c r="S34" s="25">
        <f t="shared" si="11"/>
        <v>0.1339520586512612</v>
      </c>
    </row>
    <row r="35" spans="2:19" x14ac:dyDescent="0.25">
      <c r="B35" s="23" t="s">
        <v>42</v>
      </c>
      <c r="C35" s="24">
        <v>5731583</v>
      </c>
      <c r="D35" s="25">
        <f t="shared" si="20"/>
        <v>9.8321695351289248E-2</v>
      </c>
      <c r="E35" s="40">
        <v>0</v>
      </c>
      <c r="F35" s="26">
        <f t="shared" si="1"/>
        <v>0</v>
      </c>
      <c r="G35" s="25">
        <f t="shared" si="2"/>
        <v>0</v>
      </c>
      <c r="H35" s="24">
        <v>5731583</v>
      </c>
      <c r="I35" s="27">
        <f t="shared" si="3"/>
        <v>9.8321695351289248E-2</v>
      </c>
      <c r="J35" s="41">
        <f t="shared" si="4"/>
        <v>0.49881969906764756</v>
      </c>
      <c r="K35" s="28" t="s">
        <v>56</v>
      </c>
      <c r="L35" s="24">
        <v>5731583</v>
      </c>
      <c r="M35" s="26">
        <f t="shared" si="6"/>
        <v>0.69608258675918644</v>
      </c>
      <c r="N35" s="28" t="s">
        <v>56</v>
      </c>
      <c r="O35" s="25">
        <f t="shared" si="8"/>
        <v>0.49881969906764756</v>
      </c>
      <c r="P35" s="24">
        <v>0</v>
      </c>
      <c r="Q35" s="26">
        <f t="shared" si="9"/>
        <v>0</v>
      </c>
      <c r="R35" s="28" t="s">
        <v>56</v>
      </c>
      <c r="S35" s="25">
        <f t="shared" si="11"/>
        <v>0</v>
      </c>
    </row>
    <row r="36" spans="2:19" x14ac:dyDescent="0.25">
      <c r="B36" s="23" t="s">
        <v>43</v>
      </c>
      <c r="C36" s="24">
        <v>1061949</v>
      </c>
      <c r="D36" s="25">
        <f t="shared" si="20"/>
        <v>1.8217066045559536E-2</v>
      </c>
      <c r="E36" s="40">
        <v>0</v>
      </c>
      <c r="F36" s="26">
        <f t="shared" si="1"/>
        <v>0</v>
      </c>
      <c r="G36" s="25">
        <f t="shared" si="2"/>
        <v>0</v>
      </c>
      <c r="H36" s="24">
        <v>1061949</v>
      </c>
      <c r="I36" s="27">
        <f t="shared" si="3"/>
        <v>1.8217066045559536E-2</v>
      </c>
      <c r="J36" s="41">
        <f t="shared" si="4"/>
        <v>9.2421427135433484E-2</v>
      </c>
      <c r="K36" s="28" t="s">
        <v>56</v>
      </c>
      <c r="L36" s="24">
        <v>0</v>
      </c>
      <c r="M36" s="26">
        <f t="shared" si="6"/>
        <v>0</v>
      </c>
      <c r="N36" s="28" t="s">
        <v>56</v>
      </c>
      <c r="O36" s="25">
        <f t="shared" si="8"/>
        <v>0</v>
      </c>
      <c r="P36" s="24">
        <v>1061949</v>
      </c>
      <c r="Q36" s="26">
        <f t="shared" si="9"/>
        <v>0.32612797483227557</v>
      </c>
      <c r="R36" s="28" t="s">
        <v>56</v>
      </c>
      <c r="S36" s="25">
        <f t="shared" si="11"/>
        <v>9.2421427135433484E-2</v>
      </c>
    </row>
    <row r="37" spans="2:19" x14ac:dyDescent="0.25">
      <c r="B37" s="23" t="s">
        <v>44</v>
      </c>
      <c r="C37" s="24">
        <v>300887</v>
      </c>
      <c r="D37" s="25">
        <f t="shared" si="20"/>
        <v>5.1615269200783395E-3</v>
      </c>
      <c r="E37" s="40">
        <v>0</v>
      </c>
      <c r="F37" s="26">
        <f t="shared" si="1"/>
        <v>0</v>
      </c>
      <c r="G37" s="25">
        <f t="shared" si="2"/>
        <v>0</v>
      </c>
      <c r="H37" s="24">
        <v>300887</v>
      </c>
      <c r="I37" s="27">
        <f t="shared" si="3"/>
        <v>5.1615269200783395E-3</v>
      </c>
      <c r="J37" s="41">
        <f t="shared" si="4"/>
        <v>2.618619721521389E-2</v>
      </c>
      <c r="K37" s="28" t="s">
        <v>56</v>
      </c>
      <c r="L37" s="24">
        <v>300887</v>
      </c>
      <c r="M37" s="26">
        <f t="shared" si="6"/>
        <v>3.6541772365891123E-2</v>
      </c>
      <c r="N37" s="28" t="s">
        <v>56</v>
      </c>
      <c r="O37" s="25">
        <f t="shared" si="8"/>
        <v>2.618619721521389E-2</v>
      </c>
      <c r="P37" s="24">
        <v>0</v>
      </c>
      <c r="Q37" s="26">
        <f t="shared" si="9"/>
        <v>0</v>
      </c>
      <c r="R37" s="28" t="s">
        <v>56</v>
      </c>
      <c r="S37" s="25">
        <f t="shared" si="11"/>
        <v>0</v>
      </c>
    </row>
    <row r="38" spans="2:19" x14ac:dyDescent="0.25">
      <c r="B38" s="23" t="s">
        <v>45</v>
      </c>
      <c r="C38" s="24">
        <v>174</v>
      </c>
      <c r="D38" s="25">
        <f t="shared" si="20"/>
        <v>2.9848603764656867E-6</v>
      </c>
      <c r="E38" s="40">
        <v>0</v>
      </c>
      <c r="F38" s="26">
        <f t="shared" si="1"/>
        <v>0</v>
      </c>
      <c r="G38" s="25">
        <f t="shared" si="2"/>
        <v>0</v>
      </c>
      <c r="H38" s="24">
        <v>174</v>
      </c>
      <c r="I38" s="27">
        <f t="shared" si="3"/>
        <v>2.9848603764656867E-6</v>
      </c>
      <c r="J38" s="41">
        <f t="shared" si="4"/>
        <v>1.5143220928279444E-5</v>
      </c>
      <c r="K38" s="28" t="s">
        <v>56</v>
      </c>
      <c r="L38" s="24">
        <v>0</v>
      </c>
      <c r="M38" s="26">
        <f t="shared" si="6"/>
        <v>0</v>
      </c>
      <c r="N38" s="28" t="s">
        <v>56</v>
      </c>
      <c r="O38" s="25">
        <f t="shared" si="8"/>
        <v>0</v>
      </c>
      <c r="P38" s="24">
        <v>174</v>
      </c>
      <c r="Q38" s="26">
        <f t="shared" si="9"/>
        <v>5.3435963140241151E-5</v>
      </c>
      <c r="R38" s="28" t="s">
        <v>56</v>
      </c>
      <c r="S38" s="25">
        <f t="shared" si="11"/>
        <v>1.5143220928279444E-5</v>
      </c>
    </row>
    <row r="39" spans="2:19" ht="15" customHeight="1" x14ac:dyDescent="0.25">
      <c r="B39" s="23" t="s">
        <v>46</v>
      </c>
      <c r="C39" s="24">
        <v>654963</v>
      </c>
      <c r="D39" s="25">
        <f t="shared" si="20"/>
        <v>1.1235477625006296E-2</v>
      </c>
      <c r="E39" s="40">
        <v>0</v>
      </c>
      <c r="F39" s="26">
        <f t="shared" si="1"/>
        <v>0</v>
      </c>
      <c r="G39" s="25">
        <f t="shared" si="2"/>
        <v>0</v>
      </c>
      <c r="H39" s="24">
        <v>654963</v>
      </c>
      <c r="I39" s="27">
        <f t="shared" si="3"/>
        <v>1.1235477625006296E-2</v>
      </c>
      <c r="J39" s="41">
        <f t="shared" si="4"/>
        <v>5.7001433384187866E-2</v>
      </c>
      <c r="K39" s="28" t="s">
        <v>56</v>
      </c>
      <c r="L39" s="24">
        <v>0</v>
      </c>
      <c r="M39" s="26">
        <f t="shared" si="6"/>
        <v>0</v>
      </c>
      <c r="N39" s="28" t="s">
        <v>56</v>
      </c>
      <c r="O39" s="25">
        <f t="shared" si="8"/>
        <v>0</v>
      </c>
      <c r="P39" s="24">
        <v>654963</v>
      </c>
      <c r="Q39" s="26">
        <f t="shared" si="9"/>
        <v>0.20114125704725153</v>
      </c>
      <c r="R39" s="28" t="s">
        <v>56</v>
      </c>
      <c r="S39" s="25">
        <f t="shared" si="11"/>
        <v>5.7001433384187866E-2</v>
      </c>
    </row>
    <row r="40" spans="2:19" ht="45" x14ac:dyDescent="0.25">
      <c r="B40" s="23" t="s">
        <v>47</v>
      </c>
      <c r="C40" s="29">
        <v>2201586</v>
      </c>
      <c r="D40" s="25">
        <f t="shared" ref="D40:D41" si="21">C40/C$43</f>
        <v>3.7766820786101066E-2</v>
      </c>
      <c r="E40" s="40"/>
      <c r="F40" s="26"/>
      <c r="G40" s="25"/>
      <c r="H40" s="24">
        <v>2201586</v>
      </c>
      <c r="I40" s="27"/>
      <c r="J40" s="41"/>
      <c r="K40" s="28" t="s">
        <v>56</v>
      </c>
      <c r="L40" s="24"/>
      <c r="M40" s="26"/>
      <c r="N40" s="28" t="s">
        <v>56</v>
      </c>
      <c r="O40" s="25"/>
      <c r="P40" s="24">
        <v>0</v>
      </c>
      <c r="Q40" s="26"/>
      <c r="R40" s="28" t="s">
        <v>56</v>
      </c>
      <c r="S40" s="25"/>
    </row>
    <row r="41" spans="2:19" ht="17.25" x14ac:dyDescent="0.25">
      <c r="B41" s="23" t="s">
        <v>48</v>
      </c>
      <c r="C41" s="31">
        <v>21102</v>
      </c>
      <c r="D41" s="25">
        <f t="shared" si="21"/>
        <v>3.6199151531137309E-4</v>
      </c>
      <c r="E41" s="24">
        <v>21102</v>
      </c>
      <c r="F41" s="26">
        <f>E41/E42</f>
        <v>4.5106328839886255E-4</v>
      </c>
      <c r="G41" s="25">
        <f t="shared" si="2"/>
        <v>4.5085992203982E-4</v>
      </c>
      <c r="H41" s="24">
        <v>0</v>
      </c>
      <c r="I41" s="27">
        <v>0</v>
      </c>
      <c r="J41" s="41">
        <v>0</v>
      </c>
      <c r="K41" s="28" t="s">
        <v>56</v>
      </c>
      <c r="L41" s="24">
        <v>0</v>
      </c>
      <c r="M41" s="26">
        <v>0</v>
      </c>
      <c r="N41" s="28" t="s">
        <v>56</v>
      </c>
      <c r="O41" s="25">
        <v>0</v>
      </c>
      <c r="P41" s="24">
        <v>0</v>
      </c>
      <c r="Q41" s="26">
        <v>0</v>
      </c>
      <c r="R41" s="28" t="s">
        <v>56</v>
      </c>
      <c r="S41" s="25">
        <v>0</v>
      </c>
    </row>
    <row r="42" spans="2:19" ht="30" x14ac:dyDescent="0.25">
      <c r="B42" s="23" t="s">
        <v>49</v>
      </c>
      <c r="C42" s="24">
        <v>46782792</v>
      </c>
      <c r="D42" s="25">
        <f>C42/C$43</f>
        <v>0.80252932265078103</v>
      </c>
      <c r="E42" s="24">
        <v>46782792</v>
      </c>
      <c r="F42" s="26">
        <f t="shared" si="1"/>
        <v>0.80252932265078103</v>
      </c>
      <c r="G42" s="25">
        <f t="shared" si="2"/>
        <v>0.99954914007796014</v>
      </c>
      <c r="H42" s="24">
        <v>0</v>
      </c>
      <c r="I42" s="27">
        <f t="shared" si="3"/>
        <v>0</v>
      </c>
      <c r="J42" s="41">
        <f t="shared" si="4"/>
        <v>0</v>
      </c>
      <c r="K42" s="28" t="s">
        <v>56</v>
      </c>
      <c r="L42" s="24">
        <v>0</v>
      </c>
      <c r="M42" s="26">
        <f t="shared" si="6"/>
        <v>0</v>
      </c>
      <c r="N42" s="28" t="s">
        <v>56</v>
      </c>
      <c r="O42" s="25">
        <f t="shared" si="8"/>
        <v>0</v>
      </c>
      <c r="P42" s="24">
        <v>0</v>
      </c>
      <c r="Q42" s="26">
        <f t="shared" si="9"/>
        <v>0</v>
      </c>
      <c r="R42" s="28" t="s">
        <v>56</v>
      </c>
      <c r="S42" s="25">
        <f t="shared" si="11"/>
        <v>0</v>
      </c>
    </row>
    <row r="43" spans="2:19" s="36" customFormat="1" x14ac:dyDescent="0.25">
      <c r="B43" s="30" t="s">
        <v>0</v>
      </c>
      <c r="C43" s="31">
        <f>SUM(C34:C42)</f>
        <v>58294184</v>
      </c>
      <c r="D43" s="108">
        <f>SUM(D34:D42)</f>
        <v>1</v>
      </c>
      <c r="E43" s="31">
        <f>SUM(E34:E42)</f>
        <v>46803894</v>
      </c>
      <c r="F43" s="38">
        <f t="shared" ref="F43:G43" si="22">SUM(F34:F42)</f>
        <v>0.80298038593917986</v>
      </c>
      <c r="G43" s="108">
        <f t="shared" si="22"/>
        <v>1</v>
      </c>
      <c r="H43" s="31">
        <f>SUM(H34:H42)</f>
        <v>11490290</v>
      </c>
      <c r="I43" s="38">
        <f t="shared" ref="I43:J43" si="23">SUM(I34:I42)</f>
        <v>0.15934186504780651</v>
      </c>
      <c r="J43" s="38">
        <f t="shared" si="23"/>
        <v>0.80839595867467218</v>
      </c>
      <c r="K43" s="34">
        <f>J43/G43</f>
        <v>0.80839595867467218</v>
      </c>
      <c r="L43" s="31">
        <f>SUM(L34:L42)</f>
        <v>6032470</v>
      </c>
      <c r="M43" s="38">
        <f>SUM(M34:M42)</f>
        <v>0.73262435912507762</v>
      </c>
      <c r="N43" s="34">
        <f>M43/G43</f>
        <v>0.73262435912507762</v>
      </c>
      <c r="O43" s="108">
        <f>SUM(O34:O42)</f>
        <v>0.52500589628286143</v>
      </c>
      <c r="P43" s="31">
        <f>SUM(P34:P42)</f>
        <v>3256234</v>
      </c>
      <c r="Q43" s="38">
        <f>SUM(Q34:Q42)</f>
        <v>0.99999999999999989</v>
      </c>
      <c r="R43" s="34">
        <f>Q43/K43</f>
        <v>1.2370175645601367</v>
      </c>
      <c r="S43" s="108">
        <f>SUM(S34:S42)</f>
        <v>0.28339006239181086</v>
      </c>
    </row>
    <row r="44" spans="2:19" ht="30" x14ac:dyDescent="0.25">
      <c r="B44" s="37" t="s">
        <v>50</v>
      </c>
      <c r="C44" s="24"/>
      <c r="D44" s="25"/>
      <c r="E44" s="24"/>
      <c r="F44" s="26"/>
      <c r="G44" s="25"/>
      <c r="H44" s="24"/>
      <c r="I44" s="27"/>
      <c r="J44" s="26"/>
      <c r="K44" s="28"/>
      <c r="L44" s="24"/>
      <c r="M44" s="26"/>
      <c r="N44" s="28"/>
      <c r="O44" s="25"/>
      <c r="P44" s="29"/>
      <c r="Q44" s="26"/>
      <c r="R44" s="28"/>
      <c r="S44" s="25"/>
    </row>
    <row r="45" spans="2:19" x14ac:dyDescent="0.25">
      <c r="B45" s="42" t="s">
        <v>51</v>
      </c>
      <c r="C45" s="24">
        <v>44131708</v>
      </c>
      <c r="D45" s="43">
        <f>C45/C$49</f>
        <v>0.75705164686755033</v>
      </c>
      <c r="E45" s="24">
        <v>38820525</v>
      </c>
      <c r="F45" s="44">
        <f t="shared" si="1"/>
        <v>0.66594164865572181</v>
      </c>
      <c r="G45" s="43">
        <f t="shared" si="2"/>
        <v>0.82942938465760985</v>
      </c>
      <c r="H45" s="24">
        <v>5311183</v>
      </c>
      <c r="I45" s="27">
        <f t="shared" si="3"/>
        <v>9.1109998211828469E-2</v>
      </c>
      <c r="J45" s="44">
        <f t="shared" si="4"/>
        <v>0.46223228482483908</v>
      </c>
      <c r="K45" s="45">
        <f t="shared" si="5"/>
        <v>0.5572894973037994</v>
      </c>
      <c r="L45" s="24">
        <v>3893539</v>
      </c>
      <c r="M45" s="44">
        <f t="shared" si="6"/>
        <v>0.47285796938956937</v>
      </c>
      <c r="N45" s="28">
        <f t="shared" si="7"/>
        <v>0.57010033420116424</v>
      </c>
      <c r="O45" s="25">
        <f t="shared" si="8"/>
        <v>0.33885471994179434</v>
      </c>
      <c r="P45" s="29">
        <v>1417644</v>
      </c>
      <c r="Q45" s="44">
        <f t="shared" si="9"/>
        <v>0.43536306051714957</v>
      </c>
      <c r="R45" s="45">
        <f t="shared" si="10"/>
        <v>0.52489466682792818</v>
      </c>
      <c r="S45" s="25">
        <f t="shared" si="11"/>
        <v>0.12337756488304473</v>
      </c>
    </row>
    <row r="46" spans="2:19" x14ac:dyDescent="0.25">
      <c r="B46" s="42" t="s">
        <v>52</v>
      </c>
      <c r="C46" s="24">
        <v>13819741</v>
      </c>
      <c r="D46" s="43">
        <f t="shared" ref="D46:D48" si="24">C46/C$49</f>
        <v>0.2370689501374614</v>
      </c>
      <c r="E46" s="24">
        <v>7797514</v>
      </c>
      <c r="F46" s="26">
        <f t="shared" si="1"/>
        <v>0.13376144007779575</v>
      </c>
      <c r="G46" s="25">
        <f t="shared" si="2"/>
        <v>0.16659968506039263</v>
      </c>
      <c r="H46" s="24">
        <v>6022227</v>
      </c>
      <c r="I46" s="27">
        <f t="shared" si="3"/>
        <v>0.10330751005966564</v>
      </c>
      <c r="J46" s="26">
        <f t="shared" si="4"/>
        <v>0.52411444793821571</v>
      </c>
      <c r="K46" s="28">
        <f t="shared" si="5"/>
        <v>3.1459510127418513</v>
      </c>
      <c r="L46" s="24">
        <v>4223950</v>
      </c>
      <c r="M46" s="26">
        <f t="shared" si="6"/>
        <v>0.51298533796709667</v>
      </c>
      <c r="N46" s="28">
        <f t="shared" si="7"/>
        <v>3.0791495060818317</v>
      </c>
      <c r="O46" s="25">
        <f t="shared" si="8"/>
        <v>0.36761039103451698</v>
      </c>
      <c r="P46" s="29">
        <v>1798277</v>
      </c>
      <c r="Q46" s="26">
        <f t="shared" si="9"/>
        <v>0.55225668671231853</v>
      </c>
      <c r="R46" s="28">
        <f t="shared" si="10"/>
        <v>3.3148723331147036</v>
      </c>
      <c r="S46" s="25">
        <f t="shared" si="11"/>
        <v>0.1565040569036987</v>
      </c>
    </row>
    <row r="47" spans="2:19" s="48" customFormat="1" x14ac:dyDescent="0.25">
      <c r="B47" s="42" t="s">
        <v>53</v>
      </c>
      <c r="C47" s="46">
        <v>170217</v>
      </c>
      <c r="D47" s="43">
        <f t="shared" si="24"/>
        <v>2.9199653948325274E-3</v>
      </c>
      <c r="E47" s="46">
        <v>97565</v>
      </c>
      <c r="F47" s="26">
        <f t="shared" si="1"/>
        <v>1.6736661070682454E-3</v>
      </c>
      <c r="G47" s="25">
        <f t="shared" si="2"/>
        <v>2.0845487770739758E-3</v>
      </c>
      <c r="H47" s="46">
        <v>72652</v>
      </c>
      <c r="I47" s="27">
        <f t="shared" si="3"/>
        <v>1.246299287764282E-3</v>
      </c>
      <c r="J47" s="26">
        <f t="shared" si="4"/>
        <v>6.3229039475940123E-3</v>
      </c>
      <c r="K47" s="28">
        <f t="shared" si="5"/>
        <v>3.0332242723863243</v>
      </c>
      <c r="L47" s="46">
        <v>61449</v>
      </c>
      <c r="M47" s="26">
        <f t="shared" si="6"/>
        <v>7.4627862623232099E-3</v>
      </c>
      <c r="N47" s="28">
        <f t="shared" si="7"/>
        <v>3.5800487589446188</v>
      </c>
      <c r="O47" s="25">
        <f t="shared" si="8"/>
        <v>5.347906797826687E-3</v>
      </c>
      <c r="P47" s="47">
        <v>11203</v>
      </c>
      <c r="Q47" s="26">
        <f t="shared" si="9"/>
        <v>3.440477557816791E-3</v>
      </c>
      <c r="R47" s="28">
        <f t="shared" si="10"/>
        <v>1.6504663242498434</v>
      </c>
      <c r="S47" s="25">
        <f t="shared" si="11"/>
        <v>9.7499714976732529E-4</v>
      </c>
    </row>
    <row r="48" spans="2:19" s="48" customFormat="1" ht="30" x14ac:dyDescent="0.25">
      <c r="B48" s="49" t="s">
        <v>54</v>
      </c>
      <c r="C48" s="46">
        <v>172518</v>
      </c>
      <c r="D48" s="43">
        <f t="shared" si="24"/>
        <v>2.9594376001557893E-3</v>
      </c>
      <c r="E48" s="46">
        <v>88290</v>
      </c>
      <c r="F48" s="26">
        <f t="shared" si="1"/>
        <v>1.5145593255066407E-3</v>
      </c>
      <c r="G48" s="25">
        <f t="shared" si="2"/>
        <v>1.8863815049235005E-3</v>
      </c>
      <c r="H48" s="46">
        <v>84228</v>
      </c>
      <c r="I48" s="27">
        <f t="shared" si="3"/>
        <v>1.4448782746491486E-3</v>
      </c>
      <c r="J48" s="26">
        <f t="shared" si="4"/>
        <v>7.3303632893512698E-3</v>
      </c>
      <c r="K48" s="28">
        <f t="shared" si="5"/>
        <v>3.8859389101403123</v>
      </c>
      <c r="L48" s="46">
        <v>55118</v>
      </c>
      <c r="M48" s="26">
        <f t="shared" si="6"/>
        <v>6.6939063810107675E-3</v>
      </c>
      <c r="N48" s="28">
        <f t="shared" si="7"/>
        <v>3.5485432631413705</v>
      </c>
      <c r="O48" s="25">
        <f t="shared" si="8"/>
        <v>4.7969198340511859E-3</v>
      </c>
      <c r="P48" s="47">
        <v>29110</v>
      </c>
      <c r="Q48" s="26">
        <f t="shared" si="9"/>
        <v>8.9397752127150561E-3</v>
      </c>
      <c r="R48" s="28">
        <f t="shared" si="10"/>
        <v>4.7391130528909615</v>
      </c>
      <c r="S48" s="25">
        <f t="shared" si="11"/>
        <v>2.5334434553000839E-3</v>
      </c>
    </row>
    <row r="49" spans="2:27" s="36" customFormat="1" x14ac:dyDescent="0.25">
      <c r="B49" s="30" t="s">
        <v>0</v>
      </c>
      <c r="C49" s="31">
        <f>SUM(C45:C48)</f>
        <v>58294184</v>
      </c>
      <c r="D49" s="108">
        <f>SUM(D45:D48)</f>
        <v>1</v>
      </c>
      <c r="E49" s="31">
        <f>SUM(E45:E48)</f>
        <v>46803894</v>
      </c>
      <c r="F49" s="38">
        <f t="shared" ref="F49:G49" si="25">SUM(F45:F48)</f>
        <v>0.80289131416609238</v>
      </c>
      <c r="G49" s="108">
        <f t="shared" si="25"/>
        <v>1</v>
      </c>
      <c r="H49" s="31">
        <f>SUM(H45:H48)</f>
        <v>11490290</v>
      </c>
      <c r="I49" s="38">
        <f t="shared" ref="I49:J49" si="26">SUM(I45:I48)</f>
        <v>0.19710868583390756</v>
      </c>
      <c r="J49" s="38">
        <f t="shared" si="26"/>
        <v>1.0000000000000002</v>
      </c>
      <c r="K49" s="34">
        <f>J49/G49</f>
        <v>1.0000000000000002</v>
      </c>
      <c r="L49" s="31">
        <f>SUM(L45:L48)</f>
        <v>8234056</v>
      </c>
      <c r="M49" s="38">
        <f>SUM(M45:M48)</f>
        <v>1</v>
      </c>
      <c r="N49" s="51">
        <f>M49/G49</f>
        <v>1</v>
      </c>
      <c r="O49" s="108">
        <f>SUM(O45:O48)</f>
        <v>0.71660993760818925</v>
      </c>
      <c r="P49" s="35">
        <f>SUM(P45:P48)</f>
        <v>3256234</v>
      </c>
      <c r="Q49" s="38">
        <f>SUM(Q45:Q48)</f>
        <v>1</v>
      </c>
      <c r="R49" s="51">
        <f>Q49/K49</f>
        <v>0.99999999999999978</v>
      </c>
      <c r="S49" s="108">
        <f>SUM(S45:S48)</f>
        <v>0.28339006239181086</v>
      </c>
    </row>
    <row r="50" spans="2:27" x14ac:dyDescent="0.25">
      <c r="B50" s="37" t="s">
        <v>55</v>
      </c>
      <c r="C50" s="24"/>
      <c r="D50" s="32"/>
      <c r="E50" s="24"/>
      <c r="F50" s="33"/>
      <c r="G50" s="32"/>
      <c r="H50" s="24"/>
      <c r="I50" s="50"/>
      <c r="J50" s="33"/>
      <c r="K50" s="34"/>
      <c r="L50" s="24"/>
      <c r="M50" s="33"/>
      <c r="N50" s="51"/>
      <c r="O50" s="32"/>
      <c r="P50" s="29"/>
      <c r="Q50" s="33"/>
      <c r="R50" s="51"/>
      <c r="S50" s="32"/>
    </row>
    <row r="51" spans="2:27" x14ac:dyDescent="0.25">
      <c r="B51" s="42" t="s">
        <v>51</v>
      </c>
      <c r="C51" s="24">
        <v>48972343</v>
      </c>
      <c r="D51" s="25">
        <f>C51/C$55</f>
        <v>0.8400896905941766</v>
      </c>
      <c r="E51" s="24">
        <v>42211971</v>
      </c>
      <c r="F51" s="26">
        <f t="shared" si="1"/>
        <v>0.72411976810585421</v>
      </c>
      <c r="G51" s="25">
        <f t="shared" si="2"/>
        <v>0.90189015042209952</v>
      </c>
      <c r="H51" s="24">
        <v>6760372</v>
      </c>
      <c r="I51" s="27">
        <f t="shared" si="3"/>
        <v>0.11596992248832233</v>
      </c>
      <c r="J51" s="26">
        <f t="shared" si="4"/>
        <v>0.5883552112261744</v>
      </c>
      <c r="K51" s="28">
        <f t="shared" si="5"/>
        <v>0.65235795174258682</v>
      </c>
      <c r="L51" s="24">
        <v>4864394</v>
      </c>
      <c r="M51" s="26">
        <f t="shared" si="6"/>
        <v>0.59076523161853645</v>
      </c>
      <c r="N51" s="28">
        <f t="shared" si="7"/>
        <v>0.6550301401362999</v>
      </c>
      <c r="O51" s="25">
        <f t="shared" si="8"/>
        <v>0.42334823577124686</v>
      </c>
      <c r="P51" s="29">
        <v>1895978</v>
      </c>
      <c r="Q51" s="26">
        <f t="shared" si="9"/>
        <v>0.58226098001556403</v>
      </c>
      <c r="R51" s="28">
        <f t="shared" si="10"/>
        <v>0.64560077493146617</v>
      </c>
      <c r="S51" s="25">
        <f t="shared" si="11"/>
        <v>0.1650069754549276</v>
      </c>
    </row>
    <row r="52" spans="2:27" x14ac:dyDescent="0.25">
      <c r="B52" s="42" t="s">
        <v>52</v>
      </c>
      <c r="C52" s="24">
        <v>9123633</v>
      </c>
      <c r="D52" s="25">
        <f t="shared" ref="D52:D54" si="27">C52/C$55</f>
        <v>0.15651017604088943</v>
      </c>
      <c r="E52" s="24">
        <v>4493284</v>
      </c>
      <c r="F52" s="26">
        <f t="shared" si="1"/>
        <v>7.7079456159811752E-2</v>
      </c>
      <c r="G52" s="25">
        <f t="shared" si="2"/>
        <v>9.600235399216997E-2</v>
      </c>
      <c r="H52" s="24">
        <v>4630349</v>
      </c>
      <c r="I52" s="27">
        <f t="shared" si="3"/>
        <v>7.943071988107768E-2</v>
      </c>
      <c r="J52" s="26">
        <f t="shared" si="4"/>
        <v>0.40297929817263095</v>
      </c>
      <c r="K52" s="28">
        <f t="shared" si="5"/>
        <v>4.1975980943706679</v>
      </c>
      <c r="L52" s="24">
        <v>3291721</v>
      </c>
      <c r="M52" s="26">
        <f t="shared" si="6"/>
        <v>0.39976908099726305</v>
      </c>
      <c r="N52" s="28">
        <f t="shared" si="7"/>
        <v>4.1641591520752561</v>
      </c>
      <c r="O52" s="25">
        <f t="shared" si="8"/>
        <v>0.2864784961911318</v>
      </c>
      <c r="P52" s="29">
        <v>1338628</v>
      </c>
      <c r="Q52" s="26">
        <f t="shared" si="9"/>
        <v>0.4110969911867513</v>
      </c>
      <c r="R52" s="28">
        <f t="shared" si="10"/>
        <v>4.2821553231942699</v>
      </c>
      <c r="S52" s="25">
        <f t="shared" si="11"/>
        <v>0.11650080198149916</v>
      </c>
    </row>
    <row r="53" spans="2:27" s="48" customFormat="1" x14ac:dyDescent="0.25">
      <c r="B53" s="42" t="s">
        <v>53</v>
      </c>
      <c r="C53" s="46">
        <v>118064</v>
      </c>
      <c r="D53" s="25">
        <f t="shared" si="27"/>
        <v>2.0253135372818669E-3</v>
      </c>
      <c r="E53" s="46">
        <v>63288</v>
      </c>
      <c r="F53" s="26">
        <f t="shared" si="1"/>
        <v>1.0856657672744848E-3</v>
      </c>
      <c r="G53" s="25">
        <f t="shared" si="2"/>
        <v>1.3521951827341545E-3</v>
      </c>
      <c r="H53" s="31">
        <v>54776</v>
      </c>
      <c r="I53" s="27">
        <f t="shared" si="3"/>
        <v>9.3964777000738191E-4</v>
      </c>
      <c r="J53" s="26">
        <f t="shared" si="4"/>
        <v>4.7671555722266362E-3</v>
      </c>
      <c r="K53" s="28">
        <f t="shared" si="5"/>
        <v>3.5254936810138546</v>
      </c>
      <c r="L53" s="46">
        <v>48717</v>
      </c>
      <c r="M53" s="26">
        <f t="shared" si="6"/>
        <v>5.9165252215918861E-3</v>
      </c>
      <c r="N53" s="28">
        <f t="shared" si="7"/>
        <v>4.3754964498753814</v>
      </c>
      <c r="O53" s="25">
        <f t="shared" si="8"/>
        <v>4.2398407699022391E-3</v>
      </c>
      <c r="P53" s="47">
        <v>6059</v>
      </c>
      <c r="Q53" s="26">
        <f t="shared" si="9"/>
        <v>1.860738509578857E-3</v>
      </c>
      <c r="R53" s="28">
        <f t="shared" si="10"/>
        <v>1.3760872197580396</v>
      </c>
      <c r="S53" s="25">
        <f t="shared" si="11"/>
        <v>5.2731480232439743E-4</v>
      </c>
    </row>
    <row r="54" spans="2:27" ht="30.75" customHeight="1" x14ac:dyDescent="0.25">
      <c r="B54" s="49" t="s">
        <v>54</v>
      </c>
      <c r="C54" s="24">
        <v>80144</v>
      </c>
      <c r="D54" s="25">
        <f t="shared" si="27"/>
        <v>1.3748198276521033E-3</v>
      </c>
      <c r="E54" s="24">
        <v>35351</v>
      </c>
      <c r="F54" s="26">
        <f t="shared" si="1"/>
        <v>6.0642413315194535E-4</v>
      </c>
      <c r="G54" s="25">
        <f t="shared" si="2"/>
        <v>7.5530040299638321E-4</v>
      </c>
      <c r="H54" s="24">
        <v>44793</v>
      </c>
      <c r="I54" s="27">
        <f t="shared" si="3"/>
        <v>7.6839569450015807E-4</v>
      </c>
      <c r="J54" s="26">
        <f t="shared" si="4"/>
        <v>3.8983350289679372E-3</v>
      </c>
      <c r="K54" s="28">
        <f t="shared" si="5"/>
        <v>5.161304050021279</v>
      </c>
      <c r="L54" s="24">
        <v>29224</v>
      </c>
      <c r="M54" s="26">
        <f t="shared" si="6"/>
        <v>3.5491621626085614E-3</v>
      </c>
      <c r="N54" s="28">
        <f t="shared" si="7"/>
        <v>4.699007373130657</v>
      </c>
      <c r="O54" s="25">
        <f t="shared" si="8"/>
        <v>2.5433648759082667E-3</v>
      </c>
      <c r="P54" s="29">
        <v>15569</v>
      </c>
      <c r="Q54" s="26">
        <f t="shared" si="9"/>
        <v>4.7812902881058305E-3</v>
      </c>
      <c r="R54" s="28">
        <f t="shared" si="10"/>
        <v>6.3303160823664042</v>
      </c>
      <c r="S54" s="25">
        <f t="shared" si="11"/>
        <v>1.3549701530596705E-3</v>
      </c>
    </row>
    <row r="55" spans="2:27" s="36" customFormat="1" ht="15.75" thickBot="1" x14ac:dyDescent="0.3">
      <c r="B55" s="52" t="s">
        <v>0</v>
      </c>
      <c r="C55" s="53">
        <f>SUM(C51:C54)</f>
        <v>58294184</v>
      </c>
      <c r="D55" s="109">
        <f>SUM(D51:D54)</f>
        <v>1</v>
      </c>
      <c r="E55" s="53">
        <f>SUM(E51:E54)</f>
        <v>46803894</v>
      </c>
      <c r="F55" s="110">
        <f t="shared" ref="F55:G55" si="28">SUM(F51:F54)</f>
        <v>0.80289131416609238</v>
      </c>
      <c r="G55" s="109">
        <f t="shared" si="28"/>
        <v>1</v>
      </c>
      <c r="H55" s="53">
        <f>SUM(H51:H54)</f>
        <v>11490290</v>
      </c>
      <c r="I55" s="110">
        <f t="shared" ref="I55:J55" si="29">SUM(I51:I54)</f>
        <v>0.19710868583390756</v>
      </c>
      <c r="J55" s="110">
        <f t="shared" si="29"/>
        <v>0.99999999999999989</v>
      </c>
      <c r="K55" s="82">
        <f>J55/G55</f>
        <v>0.99999999999999989</v>
      </c>
      <c r="L55" s="53">
        <f>SUM(L51:L54)</f>
        <v>8234056</v>
      </c>
      <c r="M55" s="110">
        <f>SUM(M51:M54)</f>
        <v>1</v>
      </c>
      <c r="N55" s="54">
        <f>M55/G55</f>
        <v>1</v>
      </c>
      <c r="O55" s="109">
        <f>SUM(O51:O54)</f>
        <v>0.71660993760818914</v>
      </c>
      <c r="P55" s="55">
        <f>SUM(P51:P54)</f>
        <v>3256234</v>
      </c>
      <c r="Q55" s="110">
        <f>SUM(Q51:Q54)</f>
        <v>1</v>
      </c>
      <c r="R55" s="82">
        <f>Q55/K55</f>
        <v>1.0000000000000002</v>
      </c>
      <c r="S55" s="109">
        <f>SUM(S51:S54)</f>
        <v>0.2833900623918108</v>
      </c>
    </row>
    <row r="56" spans="2:27" s="56" customFormat="1" x14ac:dyDescent="0.25">
      <c r="C56" s="57"/>
      <c r="D56" s="58"/>
      <c r="E56" s="58"/>
      <c r="F56" s="58"/>
      <c r="G56" s="58"/>
      <c r="H56" s="59"/>
      <c r="I56" s="60"/>
      <c r="J56" s="61"/>
      <c r="K56" s="62"/>
      <c r="L56" s="57"/>
      <c r="M56" s="58"/>
      <c r="N56" s="62"/>
      <c r="O56" s="63"/>
      <c r="Q56" s="58"/>
      <c r="R56" s="62"/>
      <c r="S56" s="63"/>
      <c r="U56" s="64"/>
      <c r="V56" s="64"/>
      <c r="W56" s="64"/>
      <c r="X56" s="64"/>
      <c r="Y56" s="64"/>
      <c r="Z56" s="64"/>
      <c r="AA56" s="64"/>
    </row>
    <row r="57" spans="2:27" s="56" customFormat="1" x14ac:dyDescent="0.25">
      <c r="D57" s="58"/>
      <c r="E57" s="65"/>
      <c r="F57" s="58"/>
      <c r="G57" s="58"/>
      <c r="I57" s="60"/>
      <c r="J57" s="61"/>
      <c r="K57" s="61"/>
      <c r="M57" s="58"/>
      <c r="N57" s="61"/>
      <c r="O57" s="66"/>
      <c r="P57" s="67"/>
      <c r="Q57" s="68"/>
      <c r="R57" s="69"/>
      <c r="S57" s="70"/>
      <c r="U57" s="64"/>
      <c r="V57" s="64"/>
      <c r="W57" s="64"/>
      <c r="X57" s="64"/>
      <c r="Y57" s="64"/>
      <c r="Z57" s="64"/>
      <c r="AA57" s="64"/>
    </row>
    <row r="58" spans="2:27" s="56" customFormat="1" x14ac:dyDescent="0.25">
      <c r="C58" s="67"/>
      <c r="D58" s="68"/>
      <c r="E58" s="67"/>
      <c r="F58" s="70"/>
      <c r="G58" s="70"/>
      <c r="H58" s="67"/>
      <c r="I58" s="71"/>
      <c r="J58" s="69"/>
      <c r="K58" s="69"/>
      <c r="L58" s="67"/>
      <c r="M58" s="68"/>
      <c r="N58" s="69"/>
      <c r="O58" s="66"/>
      <c r="P58" s="67"/>
      <c r="Q58" s="68"/>
      <c r="R58" s="69"/>
      <c r="S58" s="70"/>
      <c r="U58" s="64"/>
      <c r="V58" s="64"/>
      <c r="W58" s="64"/>
      <c r="X58" s="64"/>
      <c r="Y58" s="64"/>
      <c r="Z58" s="64"/>
      <c r="AA58" s="64"/>
    </row>
    <row r="59" spans="2:27" s="56" customFormat="1" x14ac:dyDescent="0.25">
      <c r="C59" s="67"/>
      <c r="D59" s="68"/>
      <c r="E59" s="67"/>
      <c r="F59" s="70"/>
      <c r="G59" s="70"/>
      <c r="H59" s="67"/>
      <c r="I59" s="71"/>
      <c r="J59" s="69"/>
      <c r="K59" s="69"/>
      <c r="L59" s="67"/>
      <c r="M59" s="68"/>
      <c r="N59" s="69"/>
      <c r="O59" s="66"/>
      <c r="P59" s="67"/>
      <c r="Q59" s="68"/>
      <c r="R59" s="69"/>
      <c r="S59" s="70"/>
      <c r="U59" s="64"/>
      <c r="V59" s="64"/>
      <c r="W59" s="64"/>
      <c r="X59" s="64"/>
      <c r="Y59" s="64"/>
      <c r="Z59" s="64"/>
      <c r="AA59" s="64"/>
    </row>
    <row r="60" spans="2:27" s="64" customFormat="1" ht="13.5" customHeight="1" x14ac:dyDescent="0.25">
      <c r="B60" s="72"/>
      <c r="I60" s="73"/>
      <c r="O60" s="74"/>
      <c r="R60" s="75"/>
      <c r="S60" s="74"/>
    </row>
    <row r="61" spans="2:27" s="64" customFormat="1" ht="13.5" customHeight="1" x14ac:dyDescent="0.25">
      <c r="B61" s="56"/>
      <c r="I61" s="73"/>
      <c r="O61" s="74"/>
      <c r="R61" s="75"/>
      <c r="S61" s="74"/>
    </row>
    <row r="62" spans="2:27" s="64" customFormat="1" ht="15" customHeight="1" x14ac:dyDescent="0.25">
      <c r="B62" s="56"/>
      <c r="I62" s="73"/>
      <c r="O62" s="74"/>
      <c r="R62" s="75"/>
      <c r="S62" s="74"/>
    </row>
    <row r="65" spans="4:18" x14ac:dyDescent="0.25">
      <c r="D65" s="78"/>
      <c r="F65" s="78"/>
      <c r="G65" s="78"/>
      <c r="J65" s="78"/>
      <c r="K65" s="78"/>
      <c r="M65" s="78"/>
      <c r="N65" s="78"/>
      <c r="Q65" s="78"/>
      <c r="R65" s="78"/>
    </row>
    <row r="66" spans="4:18" x14ac:dyDescent="0.25">
      <c r="D66" s="78"/>
      <c r="F66" s="78"/>
      <c r="G66" s="78"/>
      <c r="J66" s="78"/>
      <c r="K66" s="78"/>
      <c r="M66" s="78"/>
      <c r="N66" s="78"/>
      <c r="Q66" s="78"/>
      <c r="R66" s="78"/>
    </row>
    <row r="67" spans="4:18" x14ac:dyDescent="0.25">
      <c r="D67" s="78"/>
      <c r="F67" s="78"/>
      <c r="G67" s="78"/>
      <c r="J67" s="78"/>
      <c r="K67" s="78"/>
      <c r="M67" s="78"/>
      <c r="N67" s="78"/>
      <c r="Q67" s="78"/>
      <c r="R67" s="78"/>
    </row>
  </sheetData>
  <sheetProtection algorithmName="SHA-512" hashValue="LdDBZu+3L7o3f9Om9v6WOwtdwZ06OnWpHlM9lWQqaOFhmQLymfL+GGph2NhDvyRZ62e7mGDgA74feXHus/WQQg==" saltValue="11dtUgscK4krLhg8K2h43g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7"/>
  <sheetViews>
    <sheetView tabSelected="1" workbookViewId="0">
      <pane xSplit="2" ySplit="1" topLeftCell="C2" activePane="bottomRight" state="frozen"/>
      <selection activeCell="D57" sqref="D57"/>
      <selection pane="topRight" activeCell="D57" sqref="D57"/>
      <selection pane="bottomLeft" activeCell="D57" sqref="D57"/>
      <selection pane="bottomRight" activeCell="F4" sqref="F4"/>
    </sheetView>
  </sheetViews>
  <sheetFormatPr defaultRowHeight="15" x14ac:dyDescent="0.25"/>
  <cols>
    <col min="1" max="1" width="9.140625" style="15"/>
    <col min="2" max="2" width="24.28515625" style="76" customWidth="1"/>
    <col min="3" max="3" width="14.28515625" style="77" customWidth="1"/>
    <col min="4" max="4" width="15.5703125" style="80" customWidth="1"/>
    <col min="5" max="5" width="15.140625" style="77" customWidth="1"/>
    <col min="6" max="6" width="13.28515625" style="80" customWidth="1"/>
    <col min="7" max="7" width="11.42578125" style="80" customWidth="1"/>
    <col min="8" max="8" width="13" style="77" customWidth="1"/>
    <col min="9" max="9" width="12.28515625" style="79" customWidth="1"/>
    <col min="10" max="10" width="10.28515625" style="80" customWidth="1"/>
    <col min="11" max="11" width="11.85546875" style="81" customWidth="1"/>
    <col min="12" max="12" width="13.85546875" style="77" customWidth="1"/>
    <col min="13" max="13" width="10.5703125" style="80" customWidth="1"/>
    <col min="14" max="14" width="15.28515625" style="81" customWidth="1"/>
    <col min="15" max="15" width="12" style="80" customWidth="1"/>
    <col min="16" max="16" width="14.7109375" style="77" customWidth="1"/>
    <col min="17" max="17" width="10.42578125" style="80" customWidth="1"/>
    <col min="18" max="18" width="14.7109375" style="81" customWidth="1"/>
    <col min="19" max="19" width="10.85546875" style="80" customWidth="1"/>
    <col min="20" max="16384" width="9.140625" style="15"/>
  </cols>
  <sheetData>
    <row r="1" spans="2:19" s="8" customFormat="1" ht="75.75" thickBot="1" x14ac:dyDescent="0.3">
      <c r="B1" s="1"/>
      <c r="C1" s="2" t="s">
        <v>16</v>
      </c>
      <c r="D1" s="3" t="s">
        <v>17</v>
      </c>
      <c r="E1" s="4" t="s">
        <v>15</v>
      </c>
      <c r="F1" s="3" t="s">
        <v>19</v>
      </c>
      <c r="G1" s="5" t="s">
        <v>20</v>
      </c>
      <c r="H1" s="2" t="s">
        <v>38</v>
      </c>
      <c r="I1" s="6" t="s">
        <v>19</v>
      </c>
      <c r="J1" s="3" t="s">
        <v>20</v>
      </c>
      <c r="K1" s="7" t="s">
        <v>21</v>
      </c>
      <c r="L1" s="4" t="s">
        <v>39</v>
      </c>
      <c r="M1" s="3" t="s">
        <v>26</v>
      </c>
      <c r="N1" s="7" t="s">
        <v>22</v>
      </c>
      <c r="O1" s="5" t="s">
        <v>23</v>
      </c>
      <c r="P1" s="2" t="s">
        <v>18</v>
      </c>
      <c r="Q1" s="3" t="s">
        <v>27</v>
      </c>
      <c r="R1" s="7" t="s">
        <v>24</v>
      </c>
      <c r="S1" s="5" t="s">
        <v>25</v>
      </c>
    </row>
    <row r="2" spans="2:19" ht="15.75" thickBot="1" x14ac:dyDescent="0.3">
      <c r="B2" s="9" t="s">
        <v>0</v>
      </c>
      <c r="C2" s="10">
        <f>C11</f>
        <v>59782878</v>
      </c>
      <c r="D2" s="11">
        <f>C2/C2</f>
        <v>1</v>
      </c>
      <c r="E2" s="10">
        <f>E11</f>
        <v>48052683</v>
      </c>
      <c r="F2" s="12">
        <f>E2/C2</f>
        <v>0.80378671297825444</v>
      </c>
      <c r="G2" s="11">
        <f>E2/E2</f>
        <v>1</v>
      </c>
      <c r="H2" s="13">
        <f>H11</f>
        <v>11730195</v>
      </c>
      <c r="I2" s="12">
        <f>H2/C2</f>
        <v>0.19621328702174559</v>
      </c>
      <c r="J2" s="12">
        <f>H2/H2</f>
        <v>1</v>
      </c>
      <c r="K2" s="14">
        <f>J2/G2</f>
        <v>1</v>
      </c>
      <c r="L2" s="10">
        <f>L11</f>
        <v>8405507</v>
      </c>
      <c r="M2" s="12">
        <f>L2/L2</f>
        <v>1</v>
      </c>
      <c r="N2" s="14">
        <f>M2/G2</f>
        <v>1</v>
      </c>
      <c r="O2" s="11">
        <f>L2/H2</f>
        <v>0.71657009964454976</v>
      </c>
      <c r="P2" s="13">
        <f>P11</f>
        <v>3324688</v>
      </c>
      <c r="Q2" s="12">
        <f>P2/P2</f>
        <v>1</v>
      </c>
      <c r="R2" s="14">
        <f>Q2/K2</f>
        <v>1</v>
      </c>
      <c r="S2" s="11">
        <f>P2/H2</f>
        <v>0.28342990035545018</v>
      </c>
    </row>
    <row r="3" spans="2:19" x14ac:dyDescent="0.25">
      <c r="B3" s="16" t="s">
        <v>1</v>
      </c>
      <c r="C3" s="17"/>
      <c r="D3" s="18"/>
      <c r="E3" s="17"/>
      <c r="F3" s="19"/>
      <c r="G3" s="18"/>
      <c r="H3" s="17"/>
      <c r="I3" s="20"/>
      <c r="J3" s="19"/>
      <c r="K3" s="21"/>
      <c r="L3" s="17"/>
      <c r="M3" s="19"/>
      <c r="N3" s="21"/>
      <c r="O3" s="18"/>
      <c r="P3" s="22"/>
      <c r="Q3" s="19"/>
      <c r="R3" s="21"/>
      <c r="S3" s="18"/>
    </row>
    <row r="4" spans="2:19" x14ac:dyDescent="0.25">
      <c r="B4" s="23" t="s">
        <v>2</v>
      </c>
      <c r="C4" s="24">
        <v>16092</v>
      </c>
      <c r="D4" s="25">
        <f>C4/C$11</f>
        <v>2.6917406017154278E-4</v>
      </c>
      <c r="E4" s="24">
        <v>3593</v>
      </c>
      <c r="F4" s="26">
        <f>E4/C$2</f>
        <v>6.0100820171287172E-5</v>
      </c>
      <c r="G4" s="25">
        <f>E4/E$2</f>
        <v>7.4772099614083985E-5</v>
      </c>
      <c r="H4" s="24">
        <v>12499</v>
      </c>
      <c r="I4" s="27">
        <f>H4/C$2</f>
        <v>2.0907324000025559E-4</v>
      </c>
      <c r="J4" s="26">
        <f>H4/H$2</f>
        <v>1.0655406836800241E-3</v>
      </c>
      <c r="K4" s="28">
        <f>J4/G4</f>
        <v>14.250511744080008</v>
      </c>
      <c r="L4" s="24">
        <v>12047</v>
      </c>
      <c r="M4" s="26">
        <f>L4/L$2</f>
        <v>1.4332270498376837E-3</v>
      </c>
      <c r="N4" s="28">
        <f>M4/G4</f>
        <v>19.167939073998166</v>
      </c>
      <c r="O4" s="25">
        <f>L4/H$2</f>
        <v>1.0270076499154532E-3</v>
      </c>
      <c r="P4" s="29">
        <v>452</v>
      </c>
      <c r="Q4" s="26">
        <f>P4/P$2</f>
        <v>1.3595260668068703E-4</v>
      </c>
      <c r="R4" s="28">
        <f>Q4/G4</f>
        <v>1.8182264157669734</v>
      </c>
      <c r="S4" s="25">
        <f>P4/H$2</f>
        <v>3.8533033764570836E-5</v>
      </c>
    </row>
    <row r="5" spans="2:19" x14ac:dyDescent="0.25">
      <c r="B5" s="23" t="s">
        <v>3</v>
      </c>
      <c r="C5" s="24">
        <v>1929048</v>
      </c>
      <c r="D5" s="25">
        <f t="shared" ref="D5:D10" si="0">C5/C$11</f>
        <v>3.2267566643412515E-2</v>
      </c>
      <c r="E5" s="24">
        <v>562514</v>
      </c>
      <c r="F5" s="26">
        <f t="shared" ref="F5:F54" si="1">E5/C$2</f>
        <v>9.4092827046566747E-3</v>
      </c>
      <c r="G5" s="25">
        <f t="shared" ref="G5:G54" si="2">E5/E$2</f>
        <v>1.1706193387786484E-2</v>
      </c>
      <c r="H5" s="24">
        <v>1366534</v>
      </c>
      <c r="I5" s="27">
        <f t="shared" ref="I5:I54" si="3">H5/C$2</f>
        <v>2.2858283938755844E-2</v>
      </c>
      <c r="J5" s="26">
        <f t="shared" ref="J5:J54" si="4">H5/H$2</f>
        <v>0.11649712558060629</v>
      </c>
      <c r="K5" s="28">
        <f t="shared" ref="K5:K54" si="5">J5/G5</f>
        <v>9.9517513269644233</v>
      </c>
      <c r="L5" s="24">
        <v>1104885</v>
      </c>
      <c r="M5" s="26">
        <f t="shared" ref="M5:M54" si="6">L5/L$2</f>
        <v>0.13144775205112552</v>
      </c>
      <c r="N5" s="28">
        <f t="shared" ref="N5:N54" si="7">M5/G5</f>
        <v>11.228906587881074</v>
      </c>
      <c r="O5" s="25">
        <f t="shared" ref="O5:O54" si="8">L5/H$2</f>
        <v>9.4191528785327092E-2</v>
      </c>
      <c r="P5" s="29">
        <v>261649</v>
      </c>
      <c r="Q5" s="26">
        <f t="shared" ref="Q5:Q54" si="9">P5/P$2</f>
        <v>7.8698813242024518E-2</v>
      </c>
      <c r="R5" s="28">
        <f t="shared" ref="R5:R54" si="10">Q5/G5</f>
        <v>6.722835565328519</v>
      </c>
      <c r="S5" s="25">
        <f t="shared" ref="S5:S54" si="11">P5/H$2</f>
        <v>2.230559679527919E-2</v>
      </c>
    </row>
    <row r="6" spans="2:19" x14ac:dyDescent="0.25">
      <c r="B6" s="23" t="s">
        <v>4</v>
      </c>
      <c r="C6" s="24">
        <v>2449373</v>
      </c>
      <c r="D6" s="25">
        <f t="shared" si="0"/>
        <v>4.0971145617981125E-2</v>
      </c>
      <c r="E6" s="24">
        <v>1080725</v>
      </c>
      <c r="F6" s="26">
        <f t="shared" si="1"/>
        <v>1.8077500383972815E-2</v>
      </c>
      <c r="G6" s="25">
        <f t="shared" si="2"/>
        <v>2.2490419525586114E-2</v>
      </c>
      <c r="H6" s="24">
        <v>1368648</v>
      </c>
      <c r="I6" s="27">
        <f t="shared" si="3"/>
        <v>2.2893645234008306E-2</v>
      </c>
      <c r="J6" s="26">
        <f t="shared" si="4"/>
        <v>0.11667734423852288</v>
      </c>
      <c r="K6" s="28">
        <f t="shared" si="5"/>
        <v>5.1878687325412267</v>
      </c>
      <c r="L6" s="24">
        <v>958544</v>
      </c>
      <c r="M6" s="26">
        <f t="shared" si="6"/>
        <v>0.1140376184327727</v>
      </c>
      <c r="N6" s="28">
        <f t="shared" si="7"/>
        <v>5.0704976091281164</v>
      </c>
      <c r="O6" s="25">
        <f t="shared" si="8"/>
        <v>8.1715947603599084E-2</v>
      </c>
      <c r="P6" s="29">
        <v>410104</v>
      </c>
      <c r="Q6" s="26">
        <f t="shared" si="9"/>
        <v>0.12335112347384175</v>
      </c>
      <c r="R6" s="28">
        <f t="shared" si="10"/>
        <v>5.4846074940270437</v>
      </c>
      <c r="S6" s="25">
        <f t="shared" si="11"/>
        <v>3.49613966349238E-2</v>
      </c>
    </row>
    <row r="7" spans="2:19" x14ac:dyDescent="0.25">
      <c r="B7" s="23" t="s">
        <v>5</v>
      </c>
      <c r="C7" s="24">
        <v>4887825</v>
      </c>
      <c r="D7" s="25">
        <f t="shared" si="0"/>
        <v>8.1759613513421023E-2</v>
      </c>
      <c r="E7" s="24">
        <v>2874300</v>
      </c>
      <c r="F7" s="26">
        <f t="shared" si="1"/>
        <v>4.8078983417292158E-2</v>
      </c>
      <c r="G7" s="25">
        <f t="shared" si="2"/>
        <v>5.9815598642015473E-2</v>
      </c>
      <c r="H7" s="24">
        <v>2013525</v>
      </c>
      <c r="I7" s="27">
        <f t="shared" si="3"/>
        <v>3.3680630096128865E-2</v>
      </c>
      <c r="J7" s="26">
        <f t="shared" si="4"/>
        <v>0.17165315666107853</v>
      </c>
      <c r="K7" s="28">
        <f t="shared" si="5"/>
        <v>2.869705571090055</v>
      </c>
      <c r="L7" s="24">
        <v>1318831</v>
      </c>
      <c r="M7" s="26">
        <f t="shared" si="6"/>
        <v>0.15690082704112912</v>
      </c>
      <c r="N7" s="28">
        <f t="shared" si="7"/>
        <v>2.6230754285374545</v>
      </c>
      <c r="O7" s="25">
        <f t="shared" si="8"/>
        <v>0.11243044126717416</v>
      </c>
      <c r="P7" s="29">
        <v>694694</v>
      </c>
      <c r="Q7" s="26">
        <f t="shared" si="9"/>
        <v>0.2089501330651177</v>
      </c>
      <c r="R7" s="28">
        <f t="shared" si="10"/>
        <v>3.4932381821611935</v>
      </c>
      <c r="S7" s="25">
        <f t="shared" si="11"/>
        <v>5.9222715393904363E-2</v>
      </c>
    </row>
    <row r="8" spans="2:19" x14ac:dyDescent="0.25">
      <c r="B8" s="23" t="s">
        <v>6</v>
      </c>
      <c r="C8" s="24">
        <v>28872823</v>
      </c>
      <c r="D8" s="25">
        <f t="shared" si="0"/>
        <v>0.48296140911784141</v>
      </c>
      <c r="E8" s="24">
        <v>25369733</v>
      </c>
      <c r="F8" s="26">
        <f t="shared" si="1"/>
        <v>0.42436453126261336</v>
      </c>
      <c r="G8" s="25">
        <f t="shared" si="2"/>
        <v>0.52795663875833942</v>
      </c>
      <c r="H8" s="24">
        <v>3503090</v>
      </c>
      <c r="I8" s="27">
        <f t="shared" si="3"/>
        <v>5.8596877855228047E-2</v>
      </c>
      <c r="J8" s="26">
        <f t="shared" si="4"/>
        <v>0.29863868418214701</v>
      </c>
      <c r="K8" s="28">
        <f t="shared" si="5"/>
        <v>0.5656500217224133</v>
      </c>
      <c r="L8" s="24">
        <v>2380359</v>
      </c>
      <c r="M8" s="26">
        <f t="shared" si="6"/>
        <v>0.28319041314224114</v>
      </c>
      <c r="N8" s="28">
        <f t="shared" si="7"/>
        <v>0.53638952965579689</v>
      </c>
      <c r="O8" s="25">
        <f t="shared" si="8"/>
        <v>0.20292578256371696</v>
      </c>
      <c r="P8" s="29">
        <v>1122731</v>
      </c>
      <c r="Q8" s="26">
        <f t="shared" si="9"/>
        <v>0.33769514613100537</v>
      </c>
      <c r="R8" s="28">
        <f t="shared" si="10"/>
        <v>0.63962666882114527</v>
      </c>
      <c r="S8" s="25">
        <f t="shared" si="11"/>
        <v>9.5712901618430046E-2</v>
      </c>
    </row>
    <row r="9" spans="2:19" x14ac:dyDescent="0.25">
      <c r="B9" s="23" t="s">
        <v>7</v>
      </c>
      <c r="C9" s="24">
        <v>14663513</v>
      </c>
      <c r="D9" s="25">
        <f t="shared" si="0"/>
        <v>0.24527947617376333</v>
      </c>
      <c r="E9" s="24">
        <v>12525702</v>
      </c>
      <c r="F9" s="26">
        <f t="shared" si="1"/>
        <v>0.20951988962458448</v>
      </c>
      <c r="G9" s="25">
        <f t="shared" si="2"/>
        <v>0.26066602774292541</v>
      </c>
      <c r="H9" s="24">
        <v>2137811</v>
      </c>
      <c r="I9" s="27">
        <f t="shared" si="3"/>
        <v>3.5759586549178844E-2</v>
      </c>
      <c r="J9" s="26">
        <f t="shared" si="4"/>
        <v>0.1822485474452897</v>
      </c>
      <c r="K9" s="28">
        <f t="shared" si="5"/>
        <v>0.69916493922647738</v>
      </c>
      <c r="L9" s="24">
        <v>1534195</v>
      </c>
      <c r="M9" s="26">
        <f t="shared" si="6"/>
        <v>0.18252260095672992</v>
      </c>
      <c r="N9" s="28">
        <f t="shared" si="7"/>
        <v>0.70021629798547336</v>
      </c>
      <c r="O9" s="25">
        <f t="shared" si="8"/>
        <v>0.13079023835494635</v>
      </c>
      <c r="P9" s="29">
        <v>603616</v>
      </c>
      <c r="Q9" s="26">
        <f t="shared" si="9"/>
        <v>0.18155568281895926</v>
      </c>
      <c r="R9" s="28">
        <f t="shared" si="10"/>
        <v>0.69650688427267349</v>
      </c>
      <c r="S9" s="25">
        <f t="shared" si="11"/>
        <v>5.1458309090343338E-2</v>
      </c>
    </row>
    <row r="10" spans="2:19" x14ac:dyDescent="0.25">
      <c r="B10" s="23" t="s">
        <v>8</v>
      </c>
      <c r="C10" s="24">
        <v>6964204</v>
      </c>
      <c r="D10" s="25">
        <f t="shared" si="0"/>
        <v>0.11649161487340907</v>
      </c>
      <c r="E10" s="24">
        <v>5636116</v>
      </c>
      <c r="F10" s="26">
        <f t="shared" si="1"/>
        <v>9.4276424764963646E-2</v>
      </c>
      <c r="G10" s="25">
        <f t="shared" si="2"/>
        <v>0.11729034984373297</v>
      </c>
      <c r="H10" s="24">
        <v>1328088</v>
      </c>
      <c r="I10" s="27">
        <f t="shared" si="3"/>
        <v>2.2215190108445432E-2</v>
      </c>
      <c r="J10" s="26">
        <f t="shared" si="4"/>
        <v>0.11321960120867557</v>
      </c>
      <c r="K10" s="28">
        <f t="shared" si="5"/>
        <v>0.96529340529309615</v>
      </c>
      <c r="L10" s="24">
        <v>1096646</v>
      </c>
      <c r="M10" s="26">
        <f t="shared" si="6"/>
        <v>0.13046756132616391</v>
      </c>
      <c r="N10" s="28">
        <f t="shared" si="7"/>
        <v>1.1123469364699403</v>
      </c>
      <c r="O10" s="25">
        <f t="shared" si="8"/>
        <v>9.3489153419870685E-2</v>
      </c>
      <c r="P10" s="29">
        <v>231442</v>
      </c>
      <c r="Q10" s="26">
        <f t="shared" si="9"/>
        <v>6.9613148662370727E-2</v>
      </c>
      <c r="R10" s="28">
        <f t="shared" si="10"/>
        <v>0.59351130553465803</v>
      </c>
      <c r="S10" s="25">
        <f t="shared" si="11"/>
        <v>1.9730447788804874E-2</v>
      </c>
    </row>
    <row r="11" spans="2:19" s="36" customFormat="1" x14ac:dyDescent="0.25">
      <c r="B11" s="30" t="s">
        <v>0</v>
      </c>
      <c r="C11" s="31">
        <f t="shared" ref="C11:H11" si="12">SUM(C4:C10)</f>
        <v>59782878</v>
      </c>
      <c r="D11" s="108">
        <f t="shared" si="12"/>
        <v>1</v>
      </c>
      <c r="E11" s="31">
        <f t="shared" si="12"/>
        <v>48052683</v>
      </c>
      <c r="F11" s="38">
        <f t="shared" si="12"/>
        <v>0.80378671297825444</v>
      </c>
      <c r="G11" s="108">
        <f t="shared" si="12"/>
        <v>1</v>
      </c>
      <c r="H11" s="31">
        <f t="shared" si="12"/>
        <v>11730195</v>
      </c>
      <c r="I11" s="38">
        <f t="shared" ref="I11:J11" si="13">SUM(I4:I10)</f>
        <v>0.19621328702174562</v>
      </c>
      <c r="J11" s="38">
        <f t="shared" si="13"/>
        <v>1</v>
      </c>
      <c r="K11" s="34">
        <f>J11/G11</f>
        <v>1</v>
      </c>
      <c r="L11" s="31">
        <f>SUM(L4:L10)</f>
        <v>8405507</v>
      </c>
      <c r="M11" s="38">
        <f>SUM(M4:M10)</f>
        <v>0.99999999999999989</v>
      </c>
      <c r="N11" s="34">
        <f>M11/G11</f>
        <v>0.99999999999999989</v>
      </c>
      <c r="O11" s="108">
        <f>SUM(O4:O10)</f>
        <v>0.71657009964454987</v>
      </c>
      <c r="P11" s="35">
        <f>SUM(P4:P10)</f>
        <v>3324688</v>
      </c>
      <c r="Q11" s="38">
        <f>SUM(Q4:Q10)</f>
        <v>1</v>
      </c>
      <c r="R11" s="34">
        <f>Q11/K11</f>
        <v>1</v>
      </c>
      <c r="S11" s="108">
        <f>SUM(S4:S10)</f>
        <v>0.28342990035545018</v>
      </c>
    </row>
    <row r="12" spans="2:19" x14ac:dyDescent="0.25">
      <c r="B12" s="37" t="s">
        <v>9</v>
      </c>
      <c r="C12" s="24"/>
      <c r="D12" s="25"/>
      <c r="E12" s="24"/>
      <c r="F12" s="26"/>
      <c r="G12" s="25"/>
      <c r="H12" s="24"/>
      <c r="I12" s="27"/>
      <c r="J12" s="26"/>
      <c r="K12" s="28"/>
      <c r="L12" s="24"/>
      <c r="M12" s="26"/>
      <c r="N12" s="28"/>
      <c r="O12" s="25"/>
      <c r="P12" s="29"/>
      <c r="Q12" s="26"/>
      <c r="R12" s="28"/>
      <c r="S12" s="25"/>
    </row>
    <row r="13" spans="2:19" ht="15.75" thickBot="1" x14ac:dyDescent="0.3">
      <c r="B13" s="23" t="s">
        <v>10</v>
      </c>
      <c r="C13" s="24">
        <v>9282338</v>
      </c>
      <c r="D13" s="25">
        <f t="shared" ref="D13:D14" si="14">C13/C$11</f>
        <v>0.15526749983498619</v>
      </c>
      <c r="E13" s="24">
        <v>4521132</v>
      </c>
      <c r="F13" s="26">
        <f t="shared" si="1"/>
        <v>7.562586732609293E-2</v>
      </c>
      <c r="G13" s="25">
        <f t="shared" si="2"/>
        <v>9.4086983655002163E-2</v>
      </c>
      <c r="H13" s="24">
        <v>4761206</v>
      </c>
      <c r="I13" s="27">
        <f t="shared" si="3"/>
        <v>7.9641632508893265E-2</v>
      </c>
      <c r="J13" s="26">
        <f t="shared" si="4"/>
        <v>0.40589316716388774</v>
      </c>
      <c r="K13" s="28">
        <f t="shared" si="5"/>
        <v>4.3140204032070519</v>
      </c>
      <c r="L13" s="24">
        <v>3394307</v>
      </c>
      <c r="M13" s="26">
        <f t="shared" si="6"/>
        <v>0.40381942457486503</v>
      </c>
      <c r="N13" s="28">
        <f t="shared" si="7"/>
        <v>4.2919797073693928</v>
      </c>
      <c r="O13" s="25">
        <f t="shared" si="8"/>
        <v>0.28936492530601582</v>
      </c>
      <c r="P13" s="29">
        <v>1366899</v>
      </c>
      <c r="Q13" s="26">
        <f t="shared" si="9"/>
        <v>0.41113602238766467</v>
      </c>
      <c r="R13" s="28">
        <f t="shared" si="10"/>
        <v>4.3697438945988196</v>
      </c>
      <c r="S13" s="25">
        <f t="shared" si="11"/>
        <v>0.11652824185787193</v>
      </c>
    </row>
    <row r="14" spans="2:19" x14ac:dyDescent="0.25">
      <c r="B14" s="23" t="s">
        <v>11</v>
      </c>
      <c r="C14" s="24">
        <v>50500540</v>
      </c>
      <c r="D14" s="25">
        <f t="shared" si="14"/>
        <v>0.84473250016501378</v>
      </c>
      <c r="E14" s="24">
        <v>43531551</v>
      </c>
      <c r="F14" s="26">
        <f t="shared" si="1"/>
        <v>0.72816084565216144</v>
      </c>
      <c r="G14" s="25">
        <f t="shared" si="2"/>
        <v>0.90591301634499788</v>
      </c>
      <c r="H14" s="24">
        <v>6968989</v>
      </c>
      <c r="I14" s="27">
        <f t="shared" si="3"/>
        <v>0.11657165451285233</v>
      </c>
      <c r="J14" s="26">
        <f t="shared" si="4"/>
        <v>0.59410683283611232</v>
      </c>
      <c r="K14" s="28">
        <f t="shared" si="5"/>
        <v>0.65581001941345241</v>
      </c>
      <c r="L14" s="24">
        <v>5011200</v>
      </c>
      <c r="M14" s="26">
        <f t="shared" si="6"/>
        <v>0.59618057542513503</v>
      </c>
      <c r="N14" s="28">
        <f t="shared" si="7"/>
        <v>0.65809913829308775</v>
      </c>
      <c r="O14" s="26">
        <f t="shared" si="8"/>
        <v>0.427205174338534</v>
      </c>
      <c r="P14" s="17">
        <v>1957789</v>
      </c>
      <c r="Q14" s="19">
        <f t="shared" si="9"/>
        <v>0.58886397761233533</v>
      </c>
      <c r="R14" s="83">
        <f t="shared" si="10"/>
        <v>0.65002264785660047</v>
      </c>
      <c r="S14" s="18">
        <f t="shared" si="11"/>
        <v>0.16690165849757826</v>
      </c>
    </row>
    <row r="15" spans="2:19" s="36" customFormat="1" x14ac:dyDescent="0.25">
      <c r="B15" s="30" t="s">
        <v>0</v>
      </c>
      <c r="C15" s="31">
        <f>SUM(C13:C14)</f>
        <v>59782878</v>
      </c>
      <c r="D15" s="108">
        <f>SUM(D13:D14)</f>
        <v>1</v>
      </c>
      <c r="E15" s="31">
        <f>SUM(E13:E14)</f>
        <v>48052683</v>
      </c>
      <c r="F15" s="38">
        <f t="shared" ref="F15:G15" si="15">SUM(F13:F14)</f>
        <v>0.80378671297825433</v>
      </c>
      <c r="G15" s="108">
        <f t="shared" si="15"/>
        <v>1</v>
      </c>
      <c r="H15" s="31">
        <f>SUM(H13:H14)</f>
        <v>11730195</v>
      </c>
      <c r="I15" s="38">
        <f t="shared" ref="I15:J15" si="16">SUM(I13:I14)</f>
        <v>0.19621328702174559</v>
      </c>
      <c r="J15" s="38">
        <f t="shared" si="16"/>
        <v>1</v>
      </c>
      <c r="K15" s="34">
        <f>J15/G15</f>
        <v>1</v>
      </c>
      <c r="L15" s="31">
        <f>SUM(L13:L14)</f>
        <v>8405507</v>
      </c>
      <c r="M15" s="38">
        <f>SUM(M13:M14)</f>
        <v>1</v>
      </c>
      <c r="N15" s="34">
        <f>M15/G15</f>
        <v>1</v>
      </c>
      <c r="O15" s="108">
        <f>SUM(O13:O14)</f>
        <v>0.71657009964454987</v>
      </c>
      <c r="P15" s="35">
        <f>SUM(P13:P14)</f>
        <v>3324688</v>
      </c>
      <c r="Q15" s="38">
        <f>SUM(Q13:Q14)</f>
        <v>1</v>
      </c>
      <c r="R15" s="34">
        <f>Q15/K15</f>
        <v>1</v>
      </c>
      <c r="S15" s="108">
        <f>SUM(S13:S14)</f>
        <v>0.28342990035545018</v>
      </c>
    </row>
    <row r="16" spans="2:19" x14ac:dyDescent="0.25">
      <c r="B16" s="37" t="s">
        <v>12</v>
      </c>
      <c r="C16" s="24"/>
      <c r="D16" s="25"/>
      <c r="E16" s="24"/>
      <c r="F16" s="26"/>
      <c r="G16" s="25"/>
      <c r="H16" s="24"/>
      <c r="I16" s="27"/>
      <c r="J16" s="26"/>
      <c r="K16" s="28"/>
      <c r="L16" s="24"/>
      <c r="M16" s="26"/>
      <c r="N16" s="28"/>
      <c r="O16" s="26"/>
      <c r="P16" s="24"/>
      <c r="Q16" s="26"/>
      <c r="R16" s="28"/>
      <c r="S16" s="25"/>
    </row>
    <row r="17" spans="2:19" x14ac:dyDescent="0.25">
      <c r="B17" s="23" t="s">
        <v>28</v>
      </c>
      <c r="C17" s="24">
        <v>47797490</v>
      </c>
      <c r="D17" s="25">
        <f>C17/C$24</f>
        <v>0.79951804929832915</v>
      </c>
      <c r="E17" s="24">
        <v>40629592</v>
      </c>
      <c r="F17" s="26">
        <f t="shared" si="1"/>
        <v>0.6796192046826518</v>
      </c>
      <c r="G17" s="25">
        <f t="shared" si="2"/>
        <v>0.84552182029045075</v>
      </c>
      <c r="H17" s="24">
        <v>7167898</v>
      </c>
      <c r="I17" s="27">
        <f t="shared" si="3"/>
        <v>0.11989884461567742</v>
      </c>
      <c r="J17" s="26">
        <f t="shared" si="4"/>
        <v>0.61106383994468971</v>
      </c>
      <c r="K17" s="28">
        <f t="shared" si="5"/>
        <v>0.72270617419995042</v>
      </c>
      <c r="L17" s="24">
        <v>4952953</v>
      </c>
      <c r="M17" s="26">
        <f t="shared" si="6"/>
        <v>0.58925095178672748</v>
      </c>
      <c r="N17" s="28">
        <f t="shared" si="7"/>
        <v>0.69690803672495405</v>
      </c>
      <c r="O17" s="26">
        <f t="shared" si="8"/>
        <v>0.42223961323746112</v>
      </c>
      <c r="P17" s="24">
        <v>2214945</v>
      </c>
      <c r="Q17" s="26">
        <f t="shared" si="9"/>
        <v>0.66621138585034145</v>
      </c>
      <c r="R17" s="28">
        <f t="shared" si="10"/>
        <v>0.78792926434646804</v>
      </c>
      <c r="S17" s="25">
        <f t="shared" si="11"/>
        <v>0.18882422670722865</v>
      </c>
    </row>
    <row r="18" spans="2:19" x14ac:dyDescent="0.25">
      <c r="B18" s="23" t="s">
        <v>29</v>
      </c>
      <c r="C18" s="24">
        <v>6375337</v>
      </c>
      <c r="D18" s="25">
        <f t="shared" ref="D18:D23" si="17">C18/C$24</f>
        <v>0.10664152033630767</v>
      </c>
      <c r="E18" s="24">
        <v>3944919</v>
      </c>
      <c r="F18" s="26">
        <f t="shared" si="1"/>
        <v>6.5987438744585028E-2</v>
      </c>
      <c r="G18" s="25">
        <f t="shared" si="2"/>
        <v>8.2095707330223366E-2</v>
      </c>
      <c r="H18" s="24">
        <v>2430418</v>
      </c>
      <c r="I18" s="27">
        <f t="shared" si="3"/>
        <v>4.0654081591722631E-2</v>
      </c>
      <c r="J18" s="26">
        <f t="shared" si="4"/>
        <v>0.2071933160531432</v>
      </c>
      <c r="K18" s="28">
        <f t="shared" si="5"/>
        <v>2.5238020694519969</v>
      </c>
      <c r="L18" s="24">
        <v>1665297</v>
      </c>
      <c r="M18" s="26">
        <f t="shared" si="6"/>
        <v>0.19811975648821659</v>
      </c>
      <c r="N18" s="28">
        <f t="shared" si="7"/>
        <v>2.4132779036947185</v>
      </c>
      <c r="O18" s="26">
        <f t="shared" si="8"/>
        <v>0.14196669364831532</v>
      </c>
      <c r="P18" s="24">
        <v>765121</v>
      </c>
      <c r="Q18" s="26">
        <f t="shared" si="9"/>
        <v>0.23013317339852643</v>
      </c>
      <c r="R18" s="28">
        <f t="shared" si="10"/>
        <v>2.8032302891652336</v>
      </c>
      <c r="S18" s="25">
        <f t="shared" si="11"/>
        <v>6.5226622404827878E-2</v>
      </c>
    </row>
    <row r="19" spans="2:19" x14ac:dyDescent="0.25">
      <c r="B19" s="23" t="s">
        <v>30</v>
      </c>
      <c r="C19" s="24">
        <v>1726844</v>
      </c>
      <c r="D19" s="25">
        <f t="shared" si="17"/>
        <v>2.8885260425234129E-2</v>
      </c>
      <c r="E19" s="24">
        <v>758786</v>
      </c>
      <c r="F19" s="26">
        <f t="shared" si="1"/>
        <v>1.2692363188001755E-2</v>
      </c>
      <c r="G19" s="25">
        <f t="shared" si="2"/>
        <v>1.5790710375110584E-2</v>
      </c>
      <c r="H19" s="24">
        <v>968058</v>
      </c>
      <c r="I19" s="27">
        <f t="shared" si="3"/>
        <v>1.6192897237232374E-2</v>
      </c>
      <c r="J19" s="26">
        <f t="shared" si="4"/>
        <v>8.2527016814298484E-2</v>
      </c>
      <c r="K19" s="28">
        <f t="shared" si="5"/>
        <v>5.2263017213195218</v>
      </c>
      <c r="L19" s="24">
        <v>778731</v>
      </c>
      <c r="M19" s="26">
        <f t="shared" si="6"/>
        <v>9.2645333589038703E-2</v>
      </c>
      <c r="N19" s="28">
        <f t="shared" si="7"/>
        <v>5.8670782623603088</v>
      </c>
      <c r="O19" s="26">
        <f t="shared" si="8"/>
        <v>6.6386875921500027E-2</v>
      </c>
      <c r="P19" s="24">
        <v>189327</v>
      </c>
      <c r="Q19" s="26">
        <f t="shared" si="9"/>
        <v>5.6945794612908038E-2</v>
      </c>
      <c r="R19" s="28">
        <f t="shared" si="10"/>
        <v>3.6062845343972842</v>
      </c>
      <c r="S19" s="25">
        <f t="shared" si="11"/>
        <v>1.6140140892798457E-2</v>
      </c>
    </row>
    <row r="20" spans="2:19" x14ac:dyDescent="0.25">
      <c r="B20" s="23" t="s">
        <v>40</v>
      </c>
      <c r="C20" s="24">
        <v>1403026</v>
      </c>
      <c r="D20" s="25">
        <f t="shared" si="17"/>
        <v>2.3468692825393919E-2</v>
      </c>
      <c r="E20" s="24">
        <v>765518</v>
      </c>
      <c r="F20" s="26">
        <f t="shared" si="1"/>
        <v>1.2804970680735711E-2</v>
      </c>
      <c r="G20" s="25">
        <f t="shared" si="2"/>
        <v>1.5930806610735971E-2</v>
      </c>
      <c r="H20" s="24">
        <v>637508</v>
      </c>
      <c r="I20" s="27">
        <f t="shared" si="3"/>
        <v>1.0663722144658208E-2</v>
      </c>
      <c r="J20" s="26">
        <f t="shared" si="4"/>
        <v>5.4347604622088548E-2</v>
      </c>
      <c r="K20" s="28">
        <f t="shared" si="5"/>
        <v>3.4114785239727294</v>
      </c>
      <c r="L20" s="24">
        <v>575000</v>
      </c>
      <c r="M20" s="26">
        <f t="shared" si="6"/>
        <v>6.8407533299300091E-2</v>
      </c>
      <c r="N20" s="28">
        <f t="shared" si="7"/>
        <v>4.2940407834214369</v>
      </c>
      <c r="O20" s="26">
        <f t="shared" si="8"/>
        <v>4.9018792952717327E-2</v>
      </c>
      <c r="P20" s="24">
        <v>62508</v>
      </c>
      <c r="Q20" s="26">
        <f t="shared" si="9"/>
        <v>1.8801162695567222E-2</v>
      </c>
      <c r="R20" s="28">
        <f t="shared" si="10"/>
        <v>1.180176443978479</v>
      </c>
      <c r="S20" s="25">
        <f t="shared" si="11"/>
        <v>5.3288116693712253E-3</v>
      </c>
    </row>
    <row r="21" spans="2:19" x14ac:dyDescent="0.25">
      <c r="B21" s="23" t="s">
        <v>31</v>
      </c>
      <c r="C21" s="24">
        <v>276470</v>
      </c>
      <c r="D21" s="25">
        <f t="shared" si="17"/>
        <v>4.6245682584903323E-3</v>
      </c>
      <c r="E21" s="24">
        <v>169269</v>
      </c>
      <c r="F21" s="26">
        <f t="shared" si="1"/>
        <v>2.8313959726060695E-3</v>
      </c>
      <c r="G21" s="25">
        <f t="shared" si="2"/>
        <v>3.522571257883769E-3</v>
      </c>
      <c r="H21" s="24">
        <v>107201</v>
      </c>
      <c r="I21" s="27">
        <f t="shared" si="3"/>
        <v>1.7931722858842627E-3</v>
      </c>
      <c r="J21" s="26">
        <f t="shared" si="4"/>
        <v>9.1388932579552166E-3</v>
      </c>
      <c r="K21" s="28">
        <f t="shared" si="5"/>
        <v>2.5943813734077668</v>
      </c>
      <c r="L21" s="24">
        <v>83864</v>
      </c>
      <c r="M21" s="26">
        <f t="shared" si="6"/>
        <v>9.9772684741087012E-3</v>
      </c>
      <c r="N21" s="28">
        <f t="shared" si="7"/>
        <v>2.8323822979531936</v>
      </c>
      <c r="O21" s="26">
        <f t="shared" si="8"/>
        <v>7.1494122646724965E-3</v>
      </c>
      <c r="P21" s="24">
        <v>23337</v>
      </c>
      <c r="Q21" s="26">
        <f t="shared" si="9"/>
        <v>7.0193052701486578E-3</v>
      </c>
      <c r="R21" s="28">
        <f t="shared" si="10"/>
        <v>1.992665231239523</v>
      </c>
      <c r="S21" s="25">
        <f t="shared" si="11"/>
        <v>1.9894809932827205E-3</v>
      </c>
    </row>
    <row r="22" spans="2:19" x14ac:dyDescent="0.25">
      <c r="B22" s="23" t="s">
        <v>32</v>
      </c>
      <c r="C22" s="24">
        <v>1240853</v>
      </c>
      <c r="D22" s="25">
        <f t="shared" si="17"/>
        <v>2.07559930453666E-2</v>
      </c>
      <c r="E22" s="24">
        <v>1006012</v>
      </c>
      <c r="F22" s="26">
        <f t="shared" si="1"/>
        <v>1.6827761286433884E-2</v>
      </c>
      <c r="G22" s="25">
        <f t="shared" si="2"/>
        <v>2.0935605198153035E-2</v>
      </c>
      <c r="H22" s="24">
        <v>234841</v>
      </c>
      <c r="I22" s="27">
        <f t="shared" si="3"/>
        <v>3.9282317589327161E-3</v>
      </c>
      <c r="J22" s="26">
        <f t="shared" si="4"/>
        <v>2.0020212792711458E-2</v>
      </c>
      <c r="K22" s="28">
        <f t="shared" si="5"/>
        <v>0.95627580875845264</v>
      </c>
      <c r="L22" s="24">
        <v>190430</v>
      </c>
      <c r="M22" s="26">
        <f t="shared" si="6"/>
        <v>2.2655385332496898E-2</v>
      </c>
      <c r="N22" s="28">
        <f t="shared" si="7"/>
        <v>1.0821461867505786</v>
      </c>
      <c r="O22" s="26">
        <f t="shared" si="8"/>
        <v>1.6234171725192974E-2</v>
      </c>
      <c r="P22" s="24">
        <v>44411</v>
      </c>
      <c r="Q22" s="26">
        <f t="shared" si="9"/>
        <v>1.3357945166584052E-2</v>
      </c>
      <c r="R22" s="28">
        <f t="shared" si="10"/>
        <v>0.63804915311273191</v>
      </c>
      <c r="S22" s="25">
        <f t="shared" si="11"/>
        <v>3.7860410675184856E-3</v>
      </c>
    </row>
    <row r="23" spans="2:19" x14ac:dyDescent="0.25">
      <c r="B23" s="23" t="s">
        <v>33</v>
      </c>
      <c r="C23" s="24">
        <v>962858</v>
      </c>
      <c r="D23" s="25">
        <f t="shared" si="17"/>
        <v>1.6105915810878158E-2</v>
      </c>
      <c r="E23" s="24">
        <v>778587</v>
      </c>
      <c r="F23" s="26">
        <f t="shared" si="1"/>
        <v>1.302357842324018E-2</v>
      </c>
      <c r="G23" s="25">
        <f t="shared" si="2"/>
        <v>1.6202778937442472E-2</v>
      </c>
      <c r="H23" s="24">
        <v>184271</v>
      </c>
      <c r="I23" s="27">
        <f t="shared" si="3"/>
        <v>3.0823373876379787E-3</v>
      </c>
      <c r="J23" s="26">
        <f t="shared" si="4"/>
        <v>1.5709116515113346E-2</v>
      </c>
      <c r="K23" s="28">
        <f t="shared" si="5"/>
        <v>0.96953223738748062</v>
      </c>
      <c r="L23" s="24">
        <v>159232</v>
      </c>
      <c r="M23" s="26">
        <f t="shared" si="6"/>
        <v>1.8943771030111568E-2</v>
      </c>
      <c r="N23" s="28">
        <f t="shared" si="7"/>
        <v>1.1691680237847981</v>
      </c>
      <c r="O23" s="26">
        <f t="shared" si="8"/>
        <v>1.3574539894690582E-2</v>
      </c>
      <c r="P23" s="24">
        <v>25039</v>
      </c>
      <c r="Q23" s="26">
        <f t="shared" si="9"/>
        <v>7.5312330059241648E-3</v>
      </c>
      <c r="R23" s="28">
        <f t="shared" si="10"/>
        <v>0.46481119288250516</v>
      </c>
      <c r="S23" s="25">
        <f t="shared" si="11"/>
        <v>2.1345766204227635E-3</v>
      </c>
    </row>
    <row r="24" spans="2:19" s="36" customFormat="1" x14ac:dyDescent="0.25">
      <c r="B24" s="30" t="s">
        <v>0</v>
      </c>
      <c r="C24" s="31">
        <f>SUM(C17:C23)</f>
        <v>59782878</v>
      </c>
      <c r="D24" s="108">
        <f>SUM(D17:D23)</f>
        <v>0.99999999999999989</v>
      </c>
      <c r="E24" s="31">
        <f>SUM(E17:E23)</f>
        <v>48052683</v>
      </c>
      <c r="F24" s="38">
        <f t="shared" ref="F24:G24" si="18">SUM(F17:F23)</f>
        <v>0.80378671297825444</v>
      </c>
      <c r="G24" s="108">
        <f t="shared" si="18"/>
        <v>1</v>
      </c>
      <c r="H24" s="31">
        <f>SUM(H17:H23)</f>
        <v>11730195</v>
      </c>
      <c r="I24" s="38">
        <f t="shared" ref="I24:J24" si="19">SUM(I17:I23)</f>
        <v>0.19621328702174562</v>
      </c>
      <c r="J24" s="38">
        <f t="shared" si="19"/>
        <v>1</v>
      </c>
      <c r="K24" s="34">
        <f>J24/G24</f>
        <v>1</v>
      </c>
      <c r="L24" s="31">
        <f>SUM(L17:L23)</f>
        <v>8405507</v>
      </c>
      <c r="M24" s="38">
        <f>SUM(M17:M23)</f>
        <v>1</v>
      </c>
      <c r="N24" s="34">
        <f>M24/G24</f>
        <v>1</v>
      </c>
      <c r="O24" s="108">
        <f>SUM(O17:O23)</f>
        <v>0.71657009964454987</v>
      </c>
      <c r="P24" s="35">
        <f>SUM(P17:P23)</f>
        <v>3324688</v>
      </c>
      <c r="Q24" s="38">
        <f>SUM(Q17:Q23)</f>
        <v>1</v>
      </c>
      <c r="R24" s="34">
        <f>Q24/K24</f>
        <v>1</v>
      </c>
      <c r="S24" s="108">
        <f>SUM(S17:S23)</f>
        <v>0.28342990035545024</v>
      </c>
    </row>
    <row r="25" spans="2:19" x14ac:dyDescent="0.25">
      <c r="B25" s="37" t="s">
        <v>13</v>
      </c>
      <c r="C25" s="24"/>
      <c r="D25" s="15"/>
      <c r="E25" s="24"/>
      <c r="F25" s="26"/>
      <c r="G25" s="25"/>
      <c r="H25" s="24"/>
      <c r="I25" s="27"/>
      <c r="J25" s="26"/>
      <c r="K25" s="28"/>
      <c r="L25" s="24"/>
      <c r="M25" s="26"/>
      <c r="N25" s="28"/>
      <c r="O25" s="26"/>
      <c r="P25" s="24"/>
      <c r="Q25" s="26"/>
      <c r="R25" s="28"/>
      <c r="S25" s="25"/>
    </row>
    <row r="26" spans="2:19" x14ac:dyDescent="0.25">
      <c r="B26" s="23" t="s">
        <v>30</v>
      </c>
      <c r="C26" s="24">
        <v>1726844</v>
      </c>
      <c r="D26" s="25">
        <f>C26/C$28</f>
        <v>2.8885260425234129E-2</v>
      </c>
      <c r="E26" s="24">
        <v>758786</v>
      </c>
      <c r="F26" s="26">
        <f t="shared" si="1"/>
        <v>1.2692363188001755E-2</v>
      </c>
      <c r="G26" s="25">
        <f t="shared" si="2"/>
        <v>1.5790710375110584E-2</v>
      </c>
      <c r="H26" s="24">
        <v>968058</v>
      </c>
      <c r="I26" s="27">
        <f t="shared" si="3"/>
        <v>1.6192897237232374E-2</v>
      </c>
      <c r="J26" s="26">
        <f t="shared" si="4"/>
        <v>8.2527016814298484E-2</v>
      </c>
      <c r="K26" s="28">
        <f t="shared" si="5"/>
        <v>5.2263017213195218</v>
      </c>
      <c r="L26" s="24">
        <v>778731</v>
      </c>
      <c r="M26" s="26">
        <f t="shared" si="6"/>
        <v>9.2645333589038703E-2</v>
      </c>
      <c r="N26" s="28">
        <f t="shared" si="7"/>
        <v>5.8670782623603088</v>
      </c>
      <c r="O26" s="26">
        <f t="shared" si="8"/>
        <v>6.6386875921500027E-2</v>
      </c>
      <c r="P26" s="24">
        <v>189327</v>
      </c>
      <c r="Q26" s="26">
        <f t="shared" si="9"/>
        <v>5.6945794612908038E-2</v>
      </c>
      <c r="R26" s="28">
        <f t="shared" si="10"/>
        <v>3.6062845343972842</v>
      </c>
      <c r="S26" s="25">
        <f t="shared" si="11"/>
        <v>1.6140140892798457E-2</v>
      </c>
    </row>
    <row r="27" spans="2:19" ht="15" customHeight="1" x14ac:dyDescent="0.25">
      <c r="B27" s="23" t="s">
        <v>34</v>
      </c>
      <c r="C27" s="24">
        <v>58056034</v>
      </c>
      <c r="D27" s="25">
        <f>C27/C$28</f>
        <v>0.97111473957476591</v>
      </c>
      <c r="E27" s="24">
        <v>47293897</v>
      </c>
      <c r="F27" s="26">
        <f t="shared" si="1"/>
        <v>0.79109434979025262</v>
      </c>
      <c r="G27" s="25">
        <f t="shared" si="2"/>
        <v>0.98420928962488941</v>
      </c>
      <c r="H27" s="24">
        <v>10762137</v>
      </c>
      <c r="I27" s="27">
        <f t="shared" si="3"/>
        <v>0.18002038978451321</v>
      </c>
      <c r="J27" s="26">
        <f t="shared" si="4"/>
        <v>0.91747298318570147</v>
      </c>
      <c r="K27" s="28">
        <f t="shared" si="5"/>
        <v>0.93219297242700982</v>
      </c>
      <c r="L27" s="24">
        <v>7626776</v>
      </c>
      <c r="M27" s="26">
        <f t="shared" si="6"/>
        <v>0.9073546664109613</v>
      </c>
      <c r="N27" s="28">
        <f t="shared" si="7"/>
        <v>0.9219123167967459</v>
      </c>
      <c r="O27" s="26">
        <f t="shared" si="8"/>
        <v>0.65018322372304982</v>
      </c>
      <c r="P27" s="24">
        <v>3135361</v>
      </c>
      <c r="Q27" s="26">
        <f t="shared" si="9"/>
        <v>0.94305420538709195</v>
      </c>
      <c r="R27" s="28">
        <f t="shared" si="10"/>
        <v>0.95818462122676895</v>
      </c>
      <c r="S27" s="25">
        <f t="shared" si="11"/>
        <v>0.26728975946265171</v>
      </c>
    </row>
    <row r="28" spans="2:19" s="36" customFormat="1" x14ac:dyDescent="0.25">
      <c r="B28" s="30" t="s">
        <v>0</v>
      </c>
      <c r="C28" s="31">
        <f>SUM(C26:C27)</f>
        <v>59782878</v>
      </c>
      <c r="D28" s="108">
        <f>SUM(D26:D27)</f>
        <v>1</v>
      </c>
      <c r="E28" s="31">
        <f>SUM(E26:E27)</f>
        <v>48052683</v>
      </c>
      <c r="F28" s="33">
        <f>E28/C28</f>
        <v>0.80378671297825444</v>
      </c>
      <c r="G28" s="108">
        <f>SUM(G26:G27)</f>
        <v>1</v>
      </c>
      <c r="H28" s="31">
        <f>SUM(H26:H27)</f>
        <v>11730195</v>
      </c>
      <c r="I28" s="38">
        <f>SUM(I26:I27)</f>
        <v>0.19621328702174559</v>
      </c>
      <c r="J28" s="38">
        <f>SUM(J26:J27)</f>
        <v>1</v>
      </c>
      <c r="K28" s="34">
        <f>J28/G28</f>
        <v>1</v>
      </c>
      <c r="L28" s="31">
        <f>SUM(L26:L27)</f>
        <v>8405507</v>
      </c>
      <c r="M28" s="38">
        <f>SUM(M26:M27)</f>
        <v>1</v>
      </c>
      <c r="N28" s="34">
        <f>M28/G28</f>
        <v>1</v>
      </c>
      <c r="O28" s="108">
        <f>SUM(O26:O27)</f>
        <v>0.71657009964454987</v>
      </c>
      <c r="P28" s="35">
        <f>SUM(P26:P27)</f>
        <v>3324688</v>
      </c>
      <c r="Q28" s="38">
        <f>SUM(Q26:Q27)</f>
        <v>1</v>
      </c>
      <c r="R28" s="34">
        <f>Q28/K28</f>
        <v>1</v>
      </c>
      <c r="S28" s="108">
        <f>SUM(S26:S27)</f>
        <v>0.28342990035545018</v>
      </c>
    </row>
    <row r="29" spans="2:19" x14ac:dyDescent="0.25">
      <c r="B29" s="39" t="s">
        <v>37</v>
      </c>
      <c r="C29" s="24"/>
      <c r="D29" s="25"/>
      <c r="E29" s="24"/>
      <c r="F29" s="26"/>
      <c r="G29" s="25"/>
      <c r="H29" s="24"/>
      <c r="I29" s="27"/>
      <c r="J29" s="26"/>
      <c r="K29" s="28"/>
      <c r="L29" s="24"/>
      <c r="M29" s="26"/>
      <c r="N29" s="28"/>
      <c r="O29" s="26"/>
      <c r="P29" s="24"/>
      <c r="Q29" s="26"/>
      <c r="R29" s="28"/>
      <c r="S29" s="25"/>
    </row>
    <row r="30" spans="2:19" x14ac:dyDescent="0.25">
      <c r="B30" s="23" t="s">
        <v>35</v>
      </c>
      <c r="C30" s="24">
        <v>27308099</v>
      </c>
      <c r="D30" s="25">
        <f>C30/C$32</f>
        <v>0.45678796193117366</v>
      </c>
      <c r="E30" s="24">
        <v>22600784</v>
      </c>
      <c r="F30" s="26">
        <f t="shared" si="1"/>
        <v>0.37804777481606022</v>
      </c>
      <c r="G30" s="25">
        <f t="shared" si="2"/>
        <v>0.47033344631349722</v>
      </c>
      <c r="H30" s="24">
        <v>4707315</v>
      </c>
      <c r="I30" s="27">
        <f t="shared" si="3"/>
        <v>7.8740187115113464E-2</v>
      </c>
      <c r="J30" s="26">
        <f t="shared" si="4"/>
        <v>0.40129895538820964</v>
      </c>
      <c r="K30" s="28">
        <f t="shared" si="5"/>
        <v>0.85322223740117953</v>
      </c>
      <c r="L30" s="24">
        <v>3349065</v>
      </c>
      <c r="M30" s="26">
        <f t="shared" si="6"/>
        <v>0.39843700088525297</v>
      </c>
      <c r="N30" s="28">
        <f t="shared" si="7"/>
        <v>0.8471372895298579</v>
      </c>
      <c r="O30" s="26">
        <f t="shared" si="8"/>
        <v>0.28550804142642128</v>
      </c>
      <c r="P30" s="24">
        <v>1358250</v>
      </c>
      <c r="Q30" s="26">
        <f t="shared" si="9"/>
        <v>0.40853457527443177</v>
      </c>
      <c r="R30" s="28">
        <f t="shared" si="10"/>
        <v>0.86860625897764909</v>
      </c>
      <c r="S30" s="25">
        <f t="shared" si="11"/>
        <v>0.11579091396178835</v>
      </c>
    </row>
    <row r="31" spans="2:19" x14ac:dyDescent="0.25">
      <c r="B31" s="23" t="s">
        <v>36</v>
      </c>
      <c r="C31" s="24">
        <v>32474779</v>
      </c>
      <c r="D31" s="25">
        <f>C31/C$32</f>
        <v>0.54321203806882634</v>
      </c>
      <c r="E31" s="24">
        <v>25451899</v>
      </c>
      <c r="F31" s="26">
        <f t="shared" si="1"/>
        <v>0.42573893816219421</v>
      </c>
      <c r="G31" s="25">
        <f t="shared" si="2"/>
        <v>0.52966655368650284</v>
      </c>
      <c r="H31" s="24">
        <v>7022880</v>
      </c>
      <c r="I31" s="27">
        <f t="shared" si="3"/>
        <v>0.11747309990663213</v>
      </c>
      <c r="J31" s="26">
        <f t="shared" si="4"/>
        <v>0.5987010446117903</v>
      </c>
      <c r="K31" s="28">
        <f t="shared" si="5"/>
        <v>1.1303357564203447</v>
      </c>
      <c r="L31" s="24">
        <v>5056442</v>
      </c>
      <c r="M31" s="26">
        <f t="shared" si="6"/>
        <v>0.60156299911474709</v>
      </c>
      <c r="N31" s="28">
        <f t="shared" si="7"/>
        <v>1.1357390700391441</v>
      </c>
      <c r="O31" s="26">
        <f t="shared" si="8"/>
        <v>0.43106205821812854</v>
      </c>
      <c r="P31" s="24">
        <v>1966438</v>
      </c>
      <c r="Q31" s="26">
        <f t="shared" si="9"/>
        <v>0.59146542472556818</v>
      </c>
      <c r="R31" s="28">
        <f t="shared" si="10"/>
        <v>1.1166750488754527</v>
      </c>
      <c r="S31" s="25">
        <f t="shared" si="11"/>
        <v>0.16763898639366182</v>
      </c>
    </row>
    <row r="32" spans="2:19" s="36" customFormat="1" x14ac:dyDescent="0.25">
      <c r="B32" s="30" t="s">
        <v>0</v>
      </c>
      <c r="C32" s="31">
        <f>SUM(C30:C31)</f>
        <v>59782878</v>
      </c>
      <c r="D32" s="108">
        <f>SUM(D30:D31)</f>
        <v>1</v>
      </c>
      <c r="E32" s="31">
        <f>SUM(E30:E31)</f>
        <v>48052683</v>
      </c>
      <c r="F32" s="33">
        <f>E32/C32</f>
        <v>0.80378671297825444</v>
      </c>
      <c r="G32" s="108">
        <f>SUM(G30:G31)</f>
        <v>1</v>
      </c>
      <c r="H32" s="31">
        <f>SUM(H30:H31)</f>
        <v>11730195</v>
      </c>
      <c r="I32" s="38">
        <f>SUM(I30:I31)</f>
        <v>0.19621328702174559</v>
      </c>
      <c r="J32" s="38">
        <f>SUM(J30:J31)</f>
        <v>1</v>
      </c>
      <c r="K32" s="34">
        <f>J32/G32</f>
        <v>1</v>
      </c>
      <c r="L32" s="31">
        <f>SUM(L30:L31)</f>
        <v>8405507</v>
      </c>
      <c r="M32" s="38">
        <f>SUM(M30:M31)</f>
        <v>1</v>
      </c>
      <c r="N32" s="34">
        <f>M32/G32</f>
        <v>1</v>
      </c>
      <c r="O32" s="108">
        <f>SUM(O30:O31)</f>
        <v>0.71657009964454987</v>
      </c>
      <c r="P32" s="35">
        <f>SUM(P30:P31)</f>
        <v>3324688</v>
      </c>
      <c r="Q32" s="38">
        <f>SUM(Q30:Q31)</f>
        <v>1</v>
      </c>
      <c r="R32" s="34">
        <f>Q32/K32</f>
        <v>1</v>
      </c>
      <c r="S32" s="108">
        <f>SUM(S30:S31)</f>
        <v>0.28342990035545018</v>
      </c>
    </row>
    <row r="33" spans="2:19" x14ac:dyDescent="0.25">
      <c r="B33" s="37" t="s">
        <v>14</v>
      </c>
      <c r="C33" s="24"/>
      <c r="D33" s="25"/>
      <c r="E33" s="24"/>
      <c r="F33" s="26"/>
      <c r="G33" s="25"/>
      <c r="H33" s="24"/>
      <c r="I33" s="27"/>
      <c r="J33" s="26"/>
      <c r="K33" s="28"/>
      <c r="L33" s="24"/>
      <c r="M33" s="26"/>
      <c r="N33" s="28"/>
      <c r="O33" s="26"/>
      <c r="P33" s="24"/>
      <c r="Q33" s="26"/>
      <c r="R33" s="28"/>
      <c r="S33" s="25"/>
    </row>
    <row r="34" spans="2:19" x14ac:dyDescent="0.25">
      <c r="B34" s="23" t="s">
        <v>41</v>
      </c>
      <c r="C34" s="24">
        <v>1623700</v>
      </c>
      <c r="D34" s="25">
        <f t="shared" ref="D34:D39" si="20">C34/C$43</f>
        <v>2.7159950379103528E-2</v>
      </c>
      <c r="E34" s="40">
        <v>0</v>
      </c>
      <c r="F34" s="26">
        <f t="shared" si="1"/>
        <v>0</v>
      </c>
      <c r="G34" s="25">
        <f t="shared" si="2"/>
        <v>0</v>
      </c>
      <c r="H34" s="24">
        <v>1623700</v>
      </c>
      <c r="I34" s="27">
        <f t="shared" si="3"/>
        <v>2.7159950379103528E-2</v>
      </c>
      <c r="J34" s="41">
        <f t="shared" si="4"/>
        <v>0.1384205462910037</v>
      </c>
      <c r="K34" s="28" t="s">
        <v>56</v>
      </c>
      <c r="L34" s="24">
        <v>0</v>
      </c>
      <c r="M34" s="26">
        <f t="shared" si="6"/>
        <v>0</v>
      </c>
      <c r="N34" s="28" t="s">
        <v>56</v>
      </c>
      <c r="O34" s="26">
        <f t="shared" si="8"/>
        <v>0</v>
      </c>
      <c r="P34" s="24">
        <v>1623700</v>
      </c>
      <c r="Q34" s="26">
        <f t="shared" si="9"/>
        <v>0.48837665368900779</v>
      </c>
      <c r="R34" s="28" t="s">
        <v>56</v>
      </c>
      <c r="S34" s="25">
        <f t="shared" si="11"/>
        <v>0.1384205462910037</v>
      </c>
    </row>
    <row r="35" spans="2:19" x14ac:dyDescent="0.25">
      <c r="B35" s="23" t="s">
        <v>42</v>
      </c>
      <c r="C35" s="24">
        <v>5858021</v>
      </c>
      <c r="D35" s="25">
        <f t="shared" si="20"/>
        <v>9.7988273498642878E-2</v>
      </c>
      <c r="E35" s="40">
        <v>0</v>
      </c>
      <c r="F35" s="26">
        <f t="shared" si="1"/>
        <v>0</v>
      </c>
      <c r="G35" s="25">
        <f t="shared" si="2"/>
        <v>0</v>
      </c>
      <c r="H35" s="24">
        <v>5858021</v>
      </c>
      <c r="I35" s="27">
        <f t="shared" si="3"/>
        <v>9.7988273498642878E-2</v>
      </c>
      <c r="J35" s="41">
        <f t="shared" si="4"/>
        <v>0.49939672784638278</v>
      </c>
      <c r="K35" s="28" t="s">
        <v>56</v>
      </c>
      <c r="L35" s="24">
        <v>5858021</v>
      </c>
      <c r="M35" s="26">
        <f t="shared" si="6"/>
        <v>0.6969265506530421</v>
      </c>
      <c r="N35" s="28" t="s">
        <v>56</v>
      </c>
      <c r="O35" s="26">
        <f t="shared" si="8"/>
        <v>0.49939672784638278</v>
      </c>
      <c r="P35" s="24">
        <v>0</v>
      </c>
      <c r="Q35" s="26">
        <f t="shared" si="9"/>
        <v>0</v>
      </c>
      <c r="R35" s="28" t="s">
        <v>56</v>
      </c>
      <c r="S35" s="25">
        <f t="shared" si="11"/>
        <v>0</v>
      </c>
    </row>
    <row r="36" spans="2:19" x14ac:dyDescent="0.25">
      <c r="B36" s="23" t="s">
        <v>43</v>
      </c>
      <c r="C36" s="24">
        <v>1088103</v>
      </c>
      <c r="D36" s="25">
        <f t="shared" si="20"/>
        <v>1.8200913646211545E-2</v>
      </c>
      <c r="E36" s="40">
        <v>0</v>
      </c>
      <c r="F36" s="26">
        <f t="shared" si="1"/>
        <v>0</v>
      </c>
      <c r="G36" s="25">
        <f t="shared" si="2"/>
        <v>0</v>
      </c>
      <c r="H36" s="24">
        <v>1088103</v>
      </c>
      <c r="I36" s="27">
        <f t="shared" si="3"/>
        <v>1.8200913646211545E-2</v>
      </c>
      <c r="J36" s="41">
        <f t="shared" si="4"/>
        <v>9.276086203170536E-2</v>
      </c>
      <c r="K36" s="28" t="s">
        <v>56</v>
      </c>
      <c r="L36" s="24">
        <v>0</v>
      </c>
      <c r="M36" s="26">
        <f t="shared" si="6"/>
        <v>0</v>
      </c>
      <c r="N36" s="28" t="s">
        <v>56</v>
      </c>
      <c r="O36" s="26">
        <f t="shared" si="8"/>
        <v>0</v>
      </c>
      <c r="P36" s="24">
        <v>1088103</v>
      </c>
      <c r="Q36" s="26">
        <f t="shared" si="9"/>
        <v>0.32727973271476901</v>
      </c>
      <c r="R36" s="28" t="s">
        <v>56</v>
      </c>
      <c r="S36" s="25">
        <f t="shared" si="11"/>
        <v>9.276086203170536E-2</v>
      </c>
    </row>
    <row r="37" spans="2:19" x14ac:dyDescent="0.25">
      <c r="B37" s="23" t="s">
        <v>44</v>
      </c>
      <c r="C37" s="24">
        <v>304673</v>
      </c>
      <c r="D37" s="25">
        <f t="shared" si="20"/>
        <v>5.0963254060803166E-3</v>
      </c>
      <c r="E37" s="40">
        <v>0</v>
      </c>
      <c r="F37" s="26">
        <f t="shared" si="1"/>
        <v>0</v>
      </c>
      <c r="G37" s="25">
        <f t="shared" si="2"/>
        <v>0</v>
      </c>
      <c r="H37" s="24">
        <v>304673</v>
      </c>
      <c r="I37" s="27">
        <f t="shared" si="3"/>
        <v>5.0963254060803166E-3</v>
      </c>
      <c r="J37" s="41">
        <f t="shared" si="4"/>
        <v>2.5973396009188254E-2</v>
      </c>
      <c r="K37" s="28" t="s">
        <v>56</v>
      </c>
      <c r="L37" s="24">
        <v>304673</v>
      </c>
      <c r="M37" s="26">
        <f t="shared" si="6"/>
        <v>3.6246831987648095E-2</v>
      </c>
      <c r="N37" s="28" t="s">
        <v>56</v>
      </c>
      <c r="O37" s="26">
        <f t="shared" si="8"/>
        <v>2.5973396009188254E-2</v>
      </c>
      <c r="P37" s="24">
        <v>0</v>
      </c>
      <c r="Q37" s="26">
        <f t="shared" si="9"/>
        <v>0</v>
      </c>
      <c r="R37" s="28" t="s">
        <v>56</v>
      </c>
      <c r="S37" s="25">
        <f t="shared" si="11"/>
        <v>0</v>
      </c>
    </row>
    <row r="38" spans="2:19" x14ac:dyDescent="0.25">
      <c r="B38" s="23" t="s">
        <v>45</v>
      </c>
      <c r="C38" s="24">
        <v>265</v>
      </c>
      <c r="D38" s="25">
        <f t="shared" si="20"/>
        <v>4.4327073045897858E-6</v>
      </c>
      <c r="E38" s="40">
        <v>0</v>
      </c>
      <c r="F38" s="26">
        <f t="shared" si="1"/>
        <v>0</v>
      </c>
      <c r="G38" s="25">
        <f t="shared" si="2"/>
        <v>0</v>
      </c>
      <c r="H38" s="24">
        <v>265</v>
      </c>
      <c r="I38" s="27">
        <f t="shared" si="3"/>
        <v>4.4327073045897858E-6</v>
      </c>
      <c r="J38" s="41">
        <f t="shared" si="4"/>
        <v>2.2591269795600158E-5</v>
      </c>
      <c r="K38" s="28" t="s">
        <v>56</v>
      </c>
      <c r="L38" s="24">
        <v>0</v>
      </c>
      <c r="M38" s="26">
        <f t="shared" si="6"/>
        <v>0</v>
      </c>
      <c r="N38" s="28" t="s">
        <v>56</v>
      </c>
      <c r="O38" s="26">
        <f t="shared" si="8"/>
        <v>0</v>
      </c>
      <c r="P38" s="24">
        <v>265</v>
      </c>
      <c r="Q38" s="26">
        <f t="shared" si="9"/>
        <v>7.9706727368101905E-5</v>
      </c>
      <c r="R38" s="28" t="s">
        <v>56</v>
      </c>
      <c r="S38" s="25">
        <f t="shared" si="11"/>
        <v>2.2591269795600158E-5</v>
      </c>
    </row>
    <row r="39" spans="2:19" ht="15" customHeight="1" x14ac:dyDescent="0.25">
      <c r="B39" s="23" t="s">
        <v>46</v>
      </c>
      <c r="C39" s="24">
        <v>612620</v>
      </c>
      <c r="D39" s="25">
        <f t="shared" si="20"/>
        <v>1.0247415656369037E-2</v>
      </c>
      <c r="E39" s="40">
        <v>0</v>
      </c>
      <c r="F39" s="26">
        <f t="shared" si="1"/>
        <v>0</v>
      </c>
      <c r="G39" s="25">
        <f t="shared" si="2"/>
        <v>0</v>
      </c>
      <c r="H39" s="24">
        <v>612620</v>
      </c>
      <c r="I39" s="27">
        <f t="shared" si="3"/>
        <v>1.0247415656369037E-2</v>
      </c>
      <c r="J39" s="41">
        <f t="shared" si="4"/>
        <v>5.2225900762945546E-2</v>
      </c>
      <c r="K39" s="28" t="s">
        <v>56</v>
      </c>
      <c r="L39" s="24">
        <v>0</v>
      </c>
      <c r="M39" s="26">
        <f t="shared" si="6"/>
        <v>0</v>
      </c>
      <c r="N39" s="28" t="s">
        <v>56</v>
      </c>
      <c r="O39" s="26">
        <f t="shared" si="8"/>
        <v>0</v>
      </c>
      <c r="P39" s="24">
        <v>612620</v>
      </c>
      <c r="Q39" s="26">
        <f t="shared" si="9"/>
        <v>0.18426390686885508</v>
      </c>
      <c r="R39" s="28" t="s">
        <v>56</v>
      </c>
      <c r="S39" s="25">
        <f t="shared" si="11"/>
        <v>5.2225900762945546E-2</v>
      </c>
    </row>
    <row r="40" spans="2:19" ht="45" x14ac:dyDescent="0.25">
      <c r="B40" s="23" t="s">
        <v>47</v>
      </c>
      <c r="C40" s="29">
        <v>2242813</v>
      </c>
      <c r="D40" s="25">
        <f t="shared" ref="D40:D41" si="21">C40/C$43</f>
        <v>3.7515975728033703E-2</v>
      </c>
      <c r="E40" s="40"/>
      <c r="F40" s="26"/>
      <c r="G40" s="25"/>
      <c r="H40" s="24">
        <v>2242813</v>
      </c>
      <c r="I40" s="27"/>
      <c r="J40" s="41"/>
      <c r="K40" s="28" t="s">
        <v>56</v>
      </c>
      <c r="L40" s="24"/>
      <c r="M40" s="26"/>
      <c r="N40" s="28" t="s">
        <v>56</v>
      </c>
      <c r="O40" s="26"/>
      <c r="P40" s="24">
        <v>0</v>
      </c>
      <c r="Q40" s="26"/>
      <c r="R40" s="28" t="s">
        <v>56</v>
      </c>
      <c r="S40" s="25"/>
    </row>
    <row r="41" spans="2:19" ht="17.25" x14ac:dyDescent="0.25">
      <c r="B41" s="23" t="s">
        <v>48</v>
      </c>
      <c r="C41" s="31">
        <v>17991</v>
      </c>
      <c r="D41" s="25">
        <f t="shared" si="21"/>
        <v>3.009390079882069E-4</v>
      </c>
      <c r="E41" s="24">
        <v>17991</v>
      </c>
      <c r="F41" s="26">
        <f>E41/E42</f>
        <v>3.745417999141121E-4</v>
      </c>
      <c r="G41" s="25">
        <f t="shared" si="2"/>
        <v>3.7440157087586558E-4</v>
      </c>
      <c r="H41" s="24">
        <v>0</v>
      </c>
      <c r="I41" s="27">
        <v>0</v>
      </c>
      <c r="J41" s="41">
        <v>0</v>
      </c>
      <c r="K41" s="28" t="s">
        <v>56</v>
      </c>
      <c r="L41" s="24">
        <v>0</v>
      </c>
      <c r="M41" s="26">
        <v>0</v>
      </c>
      <c r="N41" s="28" t="s">
        <v>56</v>
      </c>
      <c r="O41" s="26">
        <v>0</v>
      </c>
      <c r="P41" s="24">
        <v>0</v>
      </c>
      <c r="Q41" s="26">
        <v>0</v>
      </c>
      <c r="R41" s="28" t="s">
        <v>56</v>
      </c>
      <c r="S41" s="25">
        <v>0</v>
      </c>
    </row>
    <row r="42" spans="2:19" ht="30" x14ac:dyDescent="0.25">
      <c r="B42" s="23" t="s">
        <v>49</v>
      </c>
      <c r="C42" s="24">
        <v>48034692</v>
      </c>
      <c r="D42" s="25">
        <f>C42/C$43</f>
        <v>0.80348577397026621</v>
      </c>
      <c r="E42" s="24">
        <v>48034692</v>
      </c>
      <c r="F42" s="26">
        <f t="shared" si="1"/>
        <v>0.80348577397026621</v>
      </c>
      <c r="G42" s="25">
        <f t="shared" si="2"/>
        <v>0.99962559842912413</v>
      </c>
      <c r="H42" s="24">
        <v>0</v>
      </c>
      <c r="I42" s="27">
        <f t="shared" si="3"/>
        <v>0</v>
      </c>
      <c r="J42" s="41">
        <f t="shared" si="4"/>
        <v>0</v>
      </c>
      <c r="K42" s="28" t="s">
        <v>56</v>
      </c>
      <c r="L42" s="24">
        <v>0</v>
      </c>
      <c r="M42" s="26">
        <f t="shared" si="6"/>
        <v>0</v>
      </c>
      <c r="N42" s="28" t="s">
        <v>56</v>
      </c>
      <c r="O42" s="26">
        <f t="shared" si="8"/>
        <v>0</v>
      </c>
      <c r="P42" s="24">
        <v>0</v>
      </c>
      <c r="Q42" s="26">
        <f t="shared" si="9"/>
        <v>0</v>
      </c>
      <c r="R42" s="28" t="s">
        <v>56</v>
      </c>
      <c r="S42" s="25">
        <f t="shared" si="11"/>
        <v>0</v>
      </c>
    </row>
    <row r="43" spans="2:19" s="36" customFormat="1" x14ac:dyDescent="0.25">
      <c r="B43" s="30" t="s">
        <v>0</v>
      </c>
      <c r="C43" s="31">
        <f>SUM(C34:C42)</f>
        <v>59782878</v>
      </c>
      <c r="D43" s="108">
        <f>SUM(D34:D42)</f>
        <v>1</v>
      </c>
      <c r="E43" s="31">
        <f>SUM(E34:E42)</f>
        <v>48052683</v>
      </c>
      <c r="F43" s="38">
        <f t="shared" ref="F43:G43" si="22">SUM(F34:F42)</f>
        <v>0.80386031577018036</v>
      </c>
      <c r="G43" s="108">
        <f t="shared" si="22"/>
        <v>1</v>
      </c>
      <c r="H43" s="31">
        <f>SUM(H34:H42)</f>
        <v>11730195</v>
      </c>
      <c r="I43" s="38">
        <f t="shared" ref="I43:J43" si="23">SUM(I34:I42)</f>
        <v>0.1586973112937119</v>
      </c>
      <c r="J43" s="38">
        <f t="shared" si="23"/>
        <v>0.80880002421102115</v>
      </c>
      <c r="K43" s="34">
        <f>J43/G43</f>
        <v>0.80880002421102115</v>
      </c>
      <c r="L43" s="31">
        <f>SUM(L34:L42)</f>
        <v>6162694</v>
      </c>
      <c r="M43" s="38">
        <f>SUM(M34:M42)</f>
        <v>0.73317338264069021</v>
      </c>
      <c r="N43" s="34">
        <f>M43/G43</f>
        <v>0.73317338264069021</v>
      </c>
      <c r="O43" s="108">
        <f>SUM(O34:O42)</f>
        <v>0.52537012385557103</v>
      </c>
      <c r="P43" s="31">
        <f>SUM(P34:P42)</f>
        <v>3324688</v>
      </c>
      <c r="Q43" s="38">
        <f>SUM(Q34:Q42)</f>
        <v>1</v>
      </c>
      <c r="R43" s="34">
        <f>Q43/K43</f>
        <v>1.2363995673411274</v>
      </c>
      <c r="S43" s="108">
        <f>SUM(S34:S42)</f>
        <v>0.28342990035545018</v>
      </c>
    </row>
    <row r="44" spans="2:19" ht="30" x14ac:dyDescent="0.25">
      <c r="B44" s="37" t="s">
        <v>50</v>
      </c>
      <c r="C44" s="24"/>
      <c r="D44" s="25"/>
      <c r="E44" s="24"/>
      <c r="F44" s="26"/>
      <c r="G44" s="25"/>
      <c r="H44" s="24"/>
      <c r="I44" s="27"/>
      <c r="J44" s="26"/>
      <c r="K44" s="28"/>
      <c r="L44" s="24"/>
      <c r="M44" s="26"/>
      <c r="N44" s="28"/>
      <c r="O44" s="26"/>
      <c r="P44" s="24"/>
      <c r="Q44" s="26"/>
      <c r="R44" s="28"/>
      <c r="S44" s="25"/>
    </row>
    <row r="45" spans="2:19" x14ac:dyDescent="0.25">
      <c r="B45" s="42" t="s">
        <v>51</v>
      </c>
      <c r="C45" s="24">
        <v>45416378</v>
      </c>
      <c r="D45" s="43">
        <f>C45/C$49</f>
        <v>0.75968871890041823</v>
      </c>
      <c r="E45" s="24">
        <v>39975050</v>
      </c>
      <c r="F45" s="44">
        <f t="shared" si="1"/>
        <v>0.668670551457894</v>
      </c>
      <c r="G45" s="43">
        <f t="shared" si="2"/>
        <v>0.8319004788972969</v>
      </c>
      <c r="H45" s="24">
        <v>5441328</v>
      </c>
      <c r="I45" s="27">
        <f t="shared" si="3"/>
        <v>9.1018167442524264E-2</v>
      </c>
      <c r="J45" s="44">
        <f t="shared" si="4"/>
        <v>0.46387361846925818</v>
      </c>
      <c r="K45" s="45">
        <f t="shared" si="5"/>
        <v>0.55760710594148621</v>
      </c>
      <c r="L45" s="24">
        <v>3988626</v>
      </c>
      <c r="M45" s="44">
        <f t="shared" si="6"/>
        <v>0.47452533202339847</v>
      </c>
      <c r="N45" s="28">
        <f t="shared" si="7"/>
        <v>0.57041117785193807</v>
      </c>
      <c r="O45" s="26">
        <f t="shared" si="8"/>
        <v>0.34003066445186975</v>
      </c>
      <c r="P45" s="24">
        <v>1452702</v>
      </c>
      <c r="Q45" s="44">
        <f t="shared" si="9"/>
        <v>0.43694385758904292</v>
      </c>
      <c r="R45" s="45">
        <f t="shared" si="10"/>
        <v>0.52523573272637369</v>
      </c>
      <c r="S45" s="25">
        <f t="shared" si="11"/>
        <v>0.12384295401738846</v>
      </c>
    </row>
    <row r="46" spans="2:19" x14ac:dyDescent="0.25">
      <c r="B46" s="42" t="s">
        <v>52</v>
      </c>
      <c r="C46" s="24">
        <v>14024673</v>
      </c>
      <c r="D46" s="43">
        <f t="shared" ref="D46:D48" si="24">C46/C$49</f>
        <v>0.23459347340220055</v>
      </c>
      <c r="E46" s="24">
        <v>7892573</v>
      </c>
      <c r="F46" s="26">
        <f t="shared" si="1"/>
        <v>0.13202062637399289</v>
      </c>
      <c r="G46" s="25">
        <f t="shared" si="2"/>
        <v>0.16424833135748113</v>
      </c>
      <c r="H46" s="24">
        <v>6132100</v>
      </c>
      <c r="I46" s="27">
        <f t="shared" si="3"/>
        <v>0.10257284702820764</v>
      </c>
      <c r="J46" s="26">
        <f t="shared" si="4"/>
        <v>0.52276198307018762</v>
      </c>
      <c r="K46" s="28">
        <f t="shared" si="5"/>
        <v>3.1827536922272484</v>
      </c>
      <c r="L46" s="24">
        <v>4300293</v>
      </c>
      <c r="M46" s="26">
        <f t="shared" si="6"/>
        <v>0.51160423755521234</v>
      </c>
      <c r="N46" s="28">
        <f t="shared" si="7"/>
        <v>3.1148215225500371</v>
      </c>
      <c r="O46" s="26">
        <f t="shared" si="8"/>
        <v>0.36660029948351242</v>
      </c>
      <c r="P46" s="24">
        <v>1831807</v>
      </c>
      <c r="Q46" s="26">
        <f t="shared" si="9"/>
        <v>0.55097109864143645</v>
      </c>
      <c r="R46" s="28">
        <f t="shared" si="10"/>
        <v>3.3545004328979506</v>
      </c>
      <c r="S46" s="25">
        <f t="shared" si="11"/>
        <v>0.15616168358667523</v>
      </c>
    </row>
    <row r="47" spans="2:19" s="48" customFormat="1" x14ac:dyDescent="0.25">
      <c r="B47" s="42" t="s">
        <v>53</v>
      </c>
      <c r="C47" s="46">
        <v>182157</v>
      </c>
      <c r="D47" s="43">
        <f t="shared" si="24"/>
        <v>3.0469760923855153E-3</v>
      </c>
      <c r="E47" s="46">
        <v>103628</v>
      </c>
      <c r="F47" s="26">
        <f t="shared" si="1"/>
        <v>1.7334060096604919E-3</v>
      </c>
      <c r="G47" s="25">
        <f t="shared" si="2"/>
        <v>2.1565497185661829E-3</v>
      </c>
      <c r="H47" s="46">
        <v>78529</v>
      </c>
      <c r="I47" s="27">
        <f t="shared" si="3"/>
        <v>1.3135700827250237E-3</v>
      </c>
      <c r="J47" s="26">
        <f t="shared" si="4"/>
        <v>6.6946031161459803E-3</v>
      </c>
      <c r="K47" s="28">
        <f t="shared" si="5"/>
        <v>3.1043119750547628</v>
      </c>
      <c r="L47" s="46">
        <v>64997</v>
      </c>
      <c r="M47" s="26">
        <f t="shared" si="6"/>
        <v>7.7326685945297525E-3</v>
      </c>
      <c r="N47" s="28">
        <f t="shared" si="7"/>
        <v>3.5856667379182627</v>
      </c>
      <c r="O47" s="26">
        <f t="shared" si="8"/>
        <v>5.5409991053004658E-3</v>
      </c>
      <c r="P47" s="46">
        <v>13532</v>
      </c>
      <c r="Q47" s="26">
        <f t="shared" si="9"/>
        <v>4.0701563575288868E-3</v>
      </c>
      <c r="R47" s="28">
        <f t="shared" si="10"/>
        <v>1.8873464045313069</v>
      </c>
      <c r="S47" s="25">
        <f t="shared" si="11"/>
        <v>1.1536040108455145E-3</v>
      </c>
    </row>
    <row r="48" spans="2:19" s="48" customFormat="1" ht="30" x14ac:dyDescent="0.25">
      <c r="B48" s="49" t="s">
        <v>54</v>
      </c>
      <c r="C48" s="46">
        <v>159670</v>
      </c>
      <c r="D48" s="43">
        <f t="shared" si="24"/>
        <v>2.6708316049956645E-3</v>
      </c>
      <c r="E48" s="46">
        <v>81432</v>
      </c>
      <c r="F48" s="26">
        <f t="shared" si="1"/>
        <v>1.3621291367070015E-3</v>
      </c>
      <c r="G48" s="25">
        <f t="shared" si="2"/>
        <v>1.6946400266557437E-3</v>
      </c>
      <c r="H48" s="46">
        <v>78238</v>
      </c>
      <c r="I48" s="27">
        <f t="shared" si="3"/>
        <v>1.3087024682886628E-3</v>
      </c>
      <c r="J48" s="26">
        <f t="shared" si="4"/>
        <v>6.6697953444081704E-3</v>
      </c>
      <c r="K48" s="28">
        <f t="shared" si="5"/>
        <v>3.9358183682056396</v>
      </c>
      <c r="L48" s="46">
        <v>51591</v>
      </c>
      <c r="M48" s="26">
        <f t="shared" si="6"/>
        <v>6.1377618268594622E-3</v>
      </c>
      <c r="N48" s="28">
        <f t="shared" si="7"/>
        <v>3.6218676121865929</v>
      </c>
      <c r="O48" s="26">
        <f t="shared" si="8"/>
        <v>4.3981366038671988E-3</v>
      </c>
      <c r="P48" s="46">
        <v>26647</v>
      </c>
      <c r="Q48" s="26">
        <f t="shared" si="9"/>
        <v>8.0148874119917411E-3</v>
      </c>
      <c r="R48" s="28">
        <f t="shared" si="10"/>
        <v>4.7295515778702422</v>
      </c>
      <c r="S48" s="25">
        <f t="shared" si="11"/>
        <v>2.2716587405409716E-3</v>
      </c>
    </row>
    <row r="49" spans="2:27" s="36" customFormat="1" x14ac:dyDescent="0.25">
      <c r="B49" s="30" t="s">
        <v>0</v>
      </c>
      <c r="C49" s="31">
        <f>SUM(C45:C48)</f>
        <v>59782878</v>
      </c>
      <c r="D49" s="108">
        <f>SUM(D45:D48)</f>
        <v>1</v>
      </c>
      <c r="E49" s="31">
        <f>SUM(E45:E48)</f>
        <v>48052683</v>
      </c>
      <c r="F49" s="38">
        <f t="shared" ref="F49:G49" si="25">SUM(F45:F48)</f>
        <v>0.80378671297825444</v>
      </c>
      <c r="G49" s="108">
        <f t="shared" si="25"/>
        <v>0.99999999999999989</v>
      </c>
      <c r="H49" s="31">
        <f>SUM(H45:H48)</f>
        <v>11730195</v>
      </c>
      <c r="I49" s="38">
        <f t="shared" ref="I49:J49" si="26">SUM(I45:I48)</f>
        <v>0.19621328702174559</v>
      </c>
      <c r="J49" s="38">
        <f t="shared" si="26"/>
        <v>0.99999999999999989</v>
      </c>
      <c r="K49" s="34">
        <f>J49/G49</f>
        <v>1</v>
      </c>
      <c r="L49" s="31">
        <f>SUM(L45:L48)</f>
        <v>8405507</v>
      </c>
      <c r="M49" s="38">
        <f>SUM(M45:M48)</f>
        <v>0.99999999999999989</v>
      </c>
      <c r="N49" s="51">
        <f>M49/G49</f>
        <v>1</v>
      </c>
      <c r="O49" s="108">
        <f>SUM(O45:O48)</f>
        <v>0.71657009964454987</v>
      </c>
      <c r="P49" s="35">
        <f>SUM(P45:P48)</f>
        <v>3324688</v>
      </c>
      <c r="Q49" s="38">
        <f>SUM(Q45:Q48)</f>
        <v>1</v>
      </c>
      <c r="R49" s="51">
        <f>Q49/K49</f>
        <v>1</v>
      </c>
      <c r="S49" s="108">
        <f>SUM(S45:S48)</f>
        <v>0.28342990035545018</v>
      </c>
    </row>
    <row r="50" spans="2:27" x14ac:dyDescent="0.25">
      <c r="B50" s="37" t="s">
        <v>55</v>
      </c>
      <c r="C50" s="24"/>
      <c r="D50" s="32"/>
      <c r="E50" s="24"/>
      <c r="F50" s="33"/>
      <c r="G50" s="32"/>
      <c r="H50" s="24"/>
      <c r="I50" s="50"/>
      <c r="J50" s="33"/>
      <c r="K50" s="34"/>
      <c r="L50" s="24"/>
      <c r="M50" s="33"/>
      <c r="N50" s="51"/>
      <c r="O50" s="33"/>
      <c r="P50" s="24"/>
      <c r="Q50" s="33"/>
      <c r="R50" s="51"/>
      <c r="S50" s="32"/>
    </row>
    <row r="51" spans="2:27" x14ac:dyDescent="0.25">
      <c r="B51" s="42" t="s">
        <v>51</v>
      </c>
      <c r="C51" s="24">
        <v>50508159</v>
      </c>
      <c r="D51" s="25">
        <f>C51/C$55</f>
        <v>0.84485994468182013</v>
      </c>
      <c r="E51" s="24">
        <v>43537635</v>
      </c>
      <c r="F51" s="26">
        <f t="shared" si="1"/>
        <v>0.72826261392099589</v>
      </c>
      <c r="G51" s="25">
        <f t="shared" si="2"/>
        <v>0.90603962738147215</v>
      </c>
      <c r="H51" s="24">
        <v>6970524</v>
      </c>
      <c r="I51" s="27">
        <f t="shared" si="3"/>
        <v>0.11659733076082419</v>
      </c>
      <c r="J51" s="26">
        <f t="shared" si="4"/>
        <v>0.59423769170077734</v>
      </c>
      <c r="K51" s="28">
        <f t="shared" si="5"/>
        <v>0.65586280527063956</v>
      </c>
      <c r="L51" s="24">
        <v>5012302</v>
      </c>
      <c r="M51" s="26">
        <f t="shared" si="6"/>
        <v>0.59631167994982337</v>
      </c>
      <c r="N51" s="28">
        <f t="shared" si="7"/>
        <v>0.65815187540219666</v>
      </c>
      <c r="O51" s="26">
        <f t="shared" si="8"/>
        <v>0.42729911992085384</v>
      </c>
      <c r="P51" s="24">
        <v>1958222</v>
      </c>
      <c r="Q51" s="26">
        <f t="shared" si="9"/>
        <v>0.58899421539705377</v>
      </c>
      <c r="R51" s="28">
        <f t="shared" si="10"/>
        <v>0.65007555695913066</v>
      </c>
      <c r="S51" s="25">
        <f t="shared" si="11"/>
        <v>0.16693857177992352</v>
      </c>
    </row>
    <row r="52" spans="2:27" x14ac:dyDescent="0.25">
      <c r="B52" s="42" t="s">
        <v>52</v>
      </c>
      <c r="C52" s="24">
        <v>9119187</v>
      </c>
      <c r="D52" s="25">
        <f t="shared" ref="D52:D54" si="27">C52/C$55</f>
        <v>0.15253844085592533</v>
      </c>
      <c r="E52" s="24">
        <v>4443566</v>
      </c>
      <c r="F52" s="26">
        <f t="shared" si="1"/>
        <v>7.4328405534440811E-2</v>
      </c>
      <c r="G52" s="25">
        <f t="shared" si="2"/>
        <v>9.2472796992417672E-2</v>
      </c>
      <c r="H52" s="24">
        <v>4675621</v>
      </c>
      <c r="I52" s="27">
        <f t="shared" si="3"/>
        <v>7.8210035321484517E-2</v>
      </c>
      <c r="J52" s="26">
        <f t="shared" si="4"/>
        <v>0.39859703952065589</v>
      </c>
      <c r="K52" s="28">
        <f t="shared" si="5"/>
        <v>4.3104248220516022</v>
      </c>
      <c r="L52" s="24">
        <v>3325828</v>
      </c>
      <c r="M52" s="26">
        <f t="shared" si="6"/>
        <v>0.39567250375259932</v>
      </c>
      <c r="N52" s="28">
        <f t="shared" si="7"/>
        <v>4.2787989184002146</v>
      </c>
      <c r="O52" s="26">
        <f t="shared" si="8"/>
        <v>0.28352708544060862</v>
      </c>
      <c r="P52" s="24">
        <v>1349793</v>
      </c>
      <c r="Q52" s="26">
        <f t="shared" si="9"/>
        <v>0.40599087794102784</v>
      </c>
      <c r="R52" s="28">
        <f t="shared" si="10"/>
        <v>4.3903817246310517</v>
      </c>
      <c r="S52" s="25">
        <f t="shared" si="11"/>
        <v>0.11506995408004726</v>
      </c>
    </row>
    <row r="53" spans="2:27" s="48" customFormat="1" x14ac:dyDescent="0.25">
      <c r="B53" s="42" t="s">
        <v>53</v>
      </c>
      <c r="C53" s="46">
        <v>112113</v>
      </c>
      <c r="D53" s="25">
        <f t="shared" si="27"/>
        <v>1.8753362793942439E-3</v>
      </c>
      <c r="E53" s="84">
        <v>59087</v>
      </c>
      <c r="F53" s="26">
        <f t="shared" si="1"/>
        <v>9.8835991134451576E-4</v>
      </c>
      <c r="G53" s="25">
        <f t="shared" si="2"/>
        <v>1.2296295713602507E-3</v>
      </c>
      <c r="H53" s="31">
        <v>53026</v>
      </c>
      <c r="I53" s="27">
        <f t="shared" si="3"/>
        <v>8.8697636804972821E-4</v>
      </c>
      <c r="J53" s="26">
        <f t="shared" si="4"/>
        <v>4.5204704610622417E-3</v>
      </c>
      <c r="K53" s="28">
        <f t="shared" si="5"/>
        <v>3.6762863925446836</v>
      </c>
      <c r="L53" s="84">
        <v>47211</v>
      </c>
      <c r="M53" s="26">
        <f t="shared" si="6"/>
        <v>5.6166748775534894E-3</v>
      </c>
      <c r="N53" s="28">
        <f t="shared" si="7"/>
        <v>4.5677779783225008</v>
      </c>
      <c r="O53" s="26">
        <f t="shared" si="8"/>
        <v>4.0247412766795439E-3</v>
      </c>
      <c r="P53" s="84">
        <v>5815</v>
      </c>
      <c r="Q53" s="26">
        <f t="shared" si="9"/>
        <v>1.7490363005491041E-3</v>
      </c>
      <c r="R53" s="28">
        <f t="shared" si="10"/>
        <v>1.4224091070079514</v>
      </c>
      <c r="S53" s="25">
        <f t="shared" si="11"/>
        <v>4.9572918438269779E-4</v>
      </c>
    </row>
    <row r="54" spans="2:27" ht="30.75" customHeight="1" x14ac:dyDescent="0.25">
      <c r="B54" s="49" t="s">
        <v>54</v>
      </c>
      <c r="C54" s="24">
        <v>43419</v>
      </c>
      <c r="D54" s="25">
        <f t="shared" si="27"/>
        <v>7.2627818286031664E-4</v>
      </c>
      <c r="E54" s="24">
        <v>12395</v>
      </c>
      <c r="F54" s="26">
        <f t="shared" si="1"/>
        <v>2.0733361147317131E-4</v>
      </c>
      <c r="G54" s="25">
        <f t="shared" si="2"/>
        <v>2.5794605474995018E-4</v>
      </c>
      <c r="H54" s="24">
        <v>31024</v>
      </c>
      <c r="I54" s="27">
        <f t="shared" si="3"/>
        <v>5.189445713871453E-4</v>
      </c>
      <c r="J54" s="26">
        <f t="shared" si="4"/>
        <v>2.6447983175045256E-3</v>
      </c>
      <c r="K54" s="28">
        <f t="shared" si="5"/>
        <v>10.253300133116444</v>
      </c>
      <c r="L54" s="24">
        <v>20166</v>
      </c>
      <c r="M54" s="26">
        <f t="shared" si="6"/>
        <v>2.3991414200238009E-3</v>
      </c>
      <c r="N54" s="28">
        <f t="shared" si="7"/>
        <v>9.3009424871781814</v>
      </c>
      <c r="O54" s="26">
        <f t="shared" si="8"/>
        <v>1.7191530064078219E-3</v>
      </c>
      <c r="P54" s="24">
        <v>10858</v>
      </c>
      <c r="Q54" s="26">
        <f t="shared" si="9"/>
        <v>3.2658703613692472E-3</v>
      </c>
      <c r="R54" s="28">
        <f t="shared" si="10"/>
        <v>12.661059555786355</v>
      </c>
      <c r="S54" s="25">
        <f t="shared" si="11"/>
        <v>9.2564531109670385E-4</v>
      </c>
    </row>
    <row r="55" spans="2:27" s="36" customFormat="1" ht="15.75" thickBot="1" x14ac:dyDescent="0.3">
      <c r="B55" s="52" t="s">
        <v>0</v>
      </c>
      <c r="C55" s="53">
        <f>SUM(C51:C54)</f>
        <v>59782878</v>
      </c>
      <c r="D55" s="109">
        <f>SUM(D51:D54)</f>
        <v>1.0000000000000002</v>
      </c>
      <c r="E55" s="53">
        <f>SUM(E51:E54)</f>
        <v>48052683</v>
      </c>
      <c r="F55" s="110">
        <f t="shared" ref="F55:G55" si="28">SUM(F51:F54)</f>
        <v>0.80378671297825433</v>
      </c>
      <c r="G55" s="109">
        <f t="shared" si="28"/>
        <v>1.0000000000000002</v>
      </c>
      <c r="H55" s="53">
        <f>SUM(H51:H54)</f>
        <v>11730195</v>
      </c>
      <c r="I55" s="110">
        <f t="shared" ref="I55:J55" si="29">SUM(I51:I54)</f>
        <v>0.19621328702174559</v>
      </c>
      <c r="J55" s="110">
        <f t="shared" si="29"/>
        <v>0.99999999999999989</v>
      </c>
      <c r="K55" s="82">
        <f>J55/G55</f>
        <v>0.99999999999999967</v>
      </c>
      <c r="L55" s="53">
        <f>SUM(L51:L54)</f>
        <v>8405507</v>
      </c>
      <c r="M55" s="110">
        <f>SUM(M51:M54)</f>
        <v>1</v>
      </c>
      <c r="N55" s="54">
        <f>M55/G55</f>
        <v>0.99999999999999978</v>
      </c>
      <c r="O55" s="109">
        <f>SUM(O51:O54)</f>
        <v>0.71657009964454976</v>
      </c>
      <c r="P55" s="55">
        <f>SUM(P51:P54)</f>
        <v>3324688</v>
      </c>
      <c r="Q55" s="110">
        <f>SUM(Q51:Q54)</f>
        <v>1</v>
      </c>
      <c r="R55" s="82">
        <f>Q55/K55</f>
        <v>1.0000000000000004</v>
      </c>
      <c r="S55" s="109">
        <f>SUM(S51:S54)</f>
        <v>0.28342990035545013</v>
      </c>
    </row>
    <row r="56" spans="2:27" s="56" customFormat="1" x14ac:dyDescent="0.25">
      <c r="C56" s="57"/>
      <c r="D56" s="58"/>
      <c r="E56" s="58"/>
      <c r="F56" s="58"/>
      <c r="G56" s="58"/>
      <c r="H56" s="59"/>
      <c r="I56" s="60"/>
      <c r="J56" s="61"/>
      <c r="K56" s="62"/>
      <c r="L56" s="57"/>
      <c r="M56" s="58"/>
      <c r="N56" s="62"/>
      <c r="O56" s="63"/>
      <c r="Q56" s="58"/>
      <c r="R56" s="62"/>
      <c r="S56" s="63"/>
      <c r="U56" s="64"/>
      <c r="V56" s="64"/>
      <c r="W56" s="64"/>
      <c r="X56" s="64"/>
      <c r="Y56" s="64"/>
      <c r="Z56" s="64"/>
      <c r="AA56" s="64"/>
    </row>
    <row r="57" spans="2:27" s="56" customFormat="1" x14ac:dyDescent="0.25">
      <c r="D57" s="58"/>
      <c r="E57" s="65"/>
      <c r="F57" s="58"/>
      <c r="G57" s="58"/>
      <c r="I57" s="60"/>
      <c r="J57" s="61"/>
      <c r="K57" s="61"/>
      <c r="M57" s="58"/>
      <c r="N57" s="61"/>
      <c r="O57" s="66"/>
      <c r="P57" s="67"/>
      <c r="Q57" s="68"/>
      <c r="R57" s="69"/>
      <c r="S57" s="70"/>
      <c r="U57" s="64"/>
      <c r="V57" s="64"/>
      <c r="W57" s="64"/>
      <c r="X57" s="64"/>
      <c r="Y57" s="64"/>
      <c r="Z57" s="64"/>
      <c r="AA57" s="64"/>
    </row>
    <row r="58" spans="2:27" s="56" customFormat="1" x14ac:dyDescent="0.25">
      <c r="C58" s="67"/>
      <c r="D58" s="68"/>
      <c r="E58" s="67"/>
      <c r="F58" s="70"/>
      <c r="G58" s="70"/>
      <c r="H58" s="67"/>
      <c r="I58" s="71"/>
      <c r="J58" s="69"/>
      <c r="K58" s="69"/>
      <c r="L58" s="67"/>
      <c r="M58" s="68"/>
      <c r="N58" s="69"/>
      <c r="O58" s="66"/>
      <c r="P58" s="67"/>
      <c r="Q58" s="68"/>
      <c r="R58" s="69"/>
      <c r="S58" s="70"/>
      <c r="U58" s="64"/>
      <c r="V58" s="64"/>
      <c r="W58" s="64"/>
      <c r="X58" s="64"/>
      <c r="Y58" s="64"/>
      <c r="Z58" s="64"/>
      <c r="AA58" s="64"/>
    </row>
    <row r="59" spans="2:27" s="56" customFormat="1" x14ac:dyDescent="0.25">
      <c r="C59" s="67"/>
      <c r="D59" s="68"/>
      <c r="E59" s="67"/>
      <c r="F59" s="70"/>
      <c r="G59" s="70"/>
      <c r="H59" s="67"/>
      <c r="I59" s="71"/>
      <c r="J59" s="69"/>
      <c r="K59" s="69"/>
      <c r="L59" s="67"/>
      <c r="M59" s="68"/>
      <c r="N59" s="69"/>
      <c r="O59" s="66"/>
      <c r="P59" s="67"/>
      <c r="Q59" s="68"/>
      <c r="R59" s="69"/>
      <c r="S59" s="70"/>
      <c r="U59" s="64"/>
      <c r="V59" s="64"/>
      <c r="W59" s="64"/>
      <c r="X59" s="64"/>
      <c r="Y59" s="64"/>
      <c r="Z59" s="64"/>
      <c r="AA59" s="64"/>
    </row>
    <row r="60" spans="2:27" s="64" customFormat="1" ht="13.5" customHeight="1" x14ac:dyDescent="0.25">
      <c r="B60" s="72"/>
      <c r="I60" s="73"/>
      <c r="O60" s="74"/>
      <c r="R60" s="75"/>
      <c r="S60" s="74"/>
    </row>
    <row r="61" spans="2:27" s="64" customFormat="1" ht="13.5" customHeight="1" x14ac:dyDescent="0.25">
      <c r="B61" s="56"/>
      <c r="I61" s="73"/>
      <c r="O61" s="74"/>
      <c r="R61" s="75"/>
      <c r="S61" s="74"/>
    </row>
    <row r="62" spans="2:27" s="64" customFormat="1" ht="15" customHeight="1" x14ac:dyDescent="0.25">
      <c r="B62" s="56"/>
      <c r="I62" s="73"/>
      <c r="O62" s="74"/>
      <c r="R62" s="75"/>
      <c r="S62" s="74"/>
    </row>
    <row r="65" spans="4:18" x14ac:dyDescent="0.25">
      <c r="D65" s="78"/>
      <c r="F65" s="78"/>
      <c r="G65" s="78"/>
      <c r="J65" s="78"/>
      <c r="K65" s="78"/>
      <c r="M65" s="78"/>
      <c r="N65" s="78"/>
      <c r="Q65" s="78"/>
      <c r="R65" s="78"/>
    </row>
    <row r="66" spans="4:18" x14ac:dyDescent="0.25">
      <c r="D66" s="78"/>
      <c r="F66" s="78"/>
      <c r="G66" s="78"/>
      <c r="J66" s="78"/>
      <c r="K66" s="78"/>
      <c r="M66" s="78"/>
      <c r="N66" s="78"/>
      <c r="Q66" s="78"/>
      <c r="R66" s="78"/>
    </row>
    <row r="67" spans="4:18" x14ac:dyDescent="0.25">
      <c r="D67" s="78"/>
      <c r="F67" s="78"/>
      <c r="G67" s="78"/>
      <c r="J67" s="78"/>
      <c r="K67" s="78"/>
      <c r="M67" s="78"/>
      <c r="N67" s="78"/>
      <c r="Q67" s="78"/>
      <c r="R67" s="78"/>
    </row>
  </sheetData>
  <sheetProtection algorithmName="SHA-512" hashValue="E/xd4cq/zgwNKZ4dR7vTpnMK0aSOUFJNS1tC+dm+5NrtEcbO71c9Vzvui3Q/tWKkRcy7FNVAAg0LovZq109h4w==" saltValue="ue5UH0e2888aMpGZ6csxrw==" spinCount="100000" sheet="1" objects="1" scenario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zoomScale="75" zoomScaleNormal="75" workbookViewId="0">
      <pane ySplit="1" topLeftCell="A44" activePane="bottomLeft" state="frozen"/>
      <selection pane="bottomLeft" activeCell="O28" sqref="O28"/>
    </sheetView>
  </sheetViews>
  <sheetFormatPr defaultRowHeight="15" x14ac:dyDescent="0.25"/>
  <cols>
    <col min="1" max="1" width="29.85546875" style="89" customWidth="1"/>
    <col min="2" max="12" width="13" style="90" customWidth="1"/>
    <col min="13" max="13" width="1.5703125" style="88" customWidth="1"/>
    <col min="14" max="14" width="13.28515625" style="91" customWidth="1"/>
    <col min="15" max="15" width="9.140625" style="90"/>
    <col min="16" max="16" width="25.5703125" style="138" customWidth="1"/>
    <col min="17" max="17" width="9.140625" style="88"/>
    <col min="18" max="27" width="13.28515625" style="88" bestFit="1" customWidth="1"/>
    <col min="28" max="16384" width="9.140625" style="88"/>
  </cols>
  <sheetData>
    <row r="1" spans="1:16" s="86" customFormat="1" ht="31.5" customHeight="1" x14ac:dyDescent="0.25">
      <c r="A1" s="152" t="s">
        <v>114</v>
      </c>
      <c r="B1" s="153">
        <v>2006</v>
      </c>
      <c r="C1" s="154">
        <f>B1+1</f>
        <v>2007</v>
      </c>
      <c r="D1" s="154">
        <f t="shared" ref="D1:L1" si="0">C1+1</f>
        <v>2008</v>
      </c>
      <c r="E1" s="154">
        <f t="shared" si="0"/>
        <v>2009</v>
      </c>
      <c r="F1" s="154">
        <f t="shared" si="0"/>
        <v>2010</v>
      </c>
      <c r="G1" s="154">
        <f t="shared" si="0"/>
        <v>2011</v>
      </c>
      <c r="H1" s="154">
        <f t="shared" si="0"/>
        <v>2012</v>
      </c>
      <c r="I1" s="154">
        <f t="shared" si="0"/>
        <v>2013</v>
      </c>
      <c r="J1" s="154">
        <f t="shared" si="0"/>
        <v>2014</v>
      </c>
      <c r="K1" s="154">
        <f t="shared" si="0"/>
        <v>2015</v>
      </c>
      <c r="L1" s="155">
        <f t="shared" si="0"/>
        <v>2016</v>
      </c>
      <c r="M1" s="156"/>
      <c r="N1" s="157" t="s">
        <v>57</v>
      </c>
      <c r="O1" s="158" t="s">
        <v>58</v>
      </c>
      <c r="P1" s="159"/>
    </row>
    <row r="2" spans="1:16" ht="15.75" customHeight="1" x14ac:dyDescent="0.25">
      <c r="A2" s="128" t="s">
        <v>59</v>
      </c>
      <c r="B2" s="111">
        <f>'2006'!$H$2</f>
        <v>8649890</v>
      </c>
      <c r="C2" s="112">
        <f>'2007'!$H$2</f>
        <v>8861936</v>
      </c>
      <c r="D2" s="112">
        <f>'2008'!$H$2</f>
        <v>9093179</v>
      </c>
      <c r="E2" s="112">
        <f>'2009'!$H$2</f>
        <v>9362367</v>
      </c>
      <c r="F2" s="112">
        <f>'2010'!$H$2</f>
        <v>9761928</v>
      </c>
      <c r="G2" s="112">
        <f>'2011'!$H$2</f>
        <v>10225799</v>
      </c>
      <c r="H2" s="112">
        <f>'2012'!$H$2</f>
        <v>10555472</v>
      </c>
      <c r="I2" s="112">
        <f>'2013'!$H$2</f>
        <v>10807039</v>
      </c>
      <c r="J2" s="112">
        <f>'2014'!$H$2</f>
        <v>11160058</v>
      </c>
      <c r="K2" s="112">
        <f>'2015'!$H$2</f>
        <v>11490290</v>
      </c>
      <c r="L2" s="133">
        <f>'2016'!$H$2</f>
        <v>11730195</v>
      </c>
      <c r="M2" s="142"/>
      <c r="N2" s="113">
        <f>K2-B2</f>
        <v>2840400</v>
      </c>
      <c r="O2" s="114">
        <f t="shared" ref="O2:O8" si="1">(L2-B2)/B2</f>
        <v>0.35610915283315742</v>
      </c>
    </row>
    <row r="3" spans="1:16" ht="15.75" customHeight="1" x14ac:dyDescent="0.25">
      <c r="A3" s="128" t="s">
        <v>60</v>
      </c>
      <c r="B3" s="111">
        <f>'2006'!$E$2</f>
        <v>37035298</v>
      </c>
      <c r="C3" s="112">
        <f>'2007'!$E$2</f>
        <v>37873733</v>
      </c>
      <c r="D3" s="112">
        <f>'2008'!$E$2</f>
        <v>38775366</v>
      </c>
      <c r="E3" s="112">
        <f>'2009'!$E$2</f>
        <v>39554304</v>
      </c>
      <c r="F3" s="112">
        <f>'2010'!$E$2</f>
        <v>40290749</v>
      </c>
      <c r="G3" s="112">
        <f>'2011'!$E$2</f>
        <v>41441332</v>
      </c>
      <c r="H3" s="112">
        <f>'2012'!$E$2</f>
        <v>42984784</v>
      </c>
      <c r="I3" s="112">
        <f>'2013'!$E$2</f>
        <v>44399188</v>
      </c>
      <c r="J3" s="112">
        <f>'2014'!$E$2</f>
        <v>45607720</v>
      </c>
      <c r="K3" s="112">
        <f>'2015'!$E$2</f>
        <v>46803894</v>
      </c>
      <c r="L3" s="133">
        <f>'2016'!$E$2</f>
        <v>48052683</v>
      </c>
      <c r="M3" s="142"/>
      <c r="N3" s="113">
        <f>K3-B3</f>
        <v>9768596</v>
      </c>
      <c r="O3" s="114">
        <f t="shared" si="1"/>
        <v>0.29748336303382789</v>
      </c>
    </row>
    <row r="4" spans="1:16" ht="15.75" customHeight="1" x14ac:dyDescent="0.25">
      <c r="A4" s="128" t="s">
        <v>61</v>
      </c>
      <c r="B4" s="111">
        <f>'2006'!$C$2</f>
        <v>45685188</v>
      </c>
      <c r="C4" s="112">
        <f>'2007'!$C$2</f>
        <v>46735669</v>
      </c>
      <c r="D4" s="112">
        <f>'2008'!$C$2</f>
        <v>47868545</v>
      </c>
      <c r="E4" s="112">
        <f>'2009'!$C$2</f>
        <v>48916671</v>
      </c>
      <c r="F4" s="112">
        <f>'2010'!$C$2</f>
        <v>50052677</v>
      </c>
      <c r="G4" s="112">
        <f>'2011'!$C$2</f>
        <v>51667131</v>
      </c>
      <c r="H4" s="112">
        <f>'2012'!$C$2</f>
        <v>53540256</v>
      </c>
      <c r="I4" s="112">
        <f>'2013'!$C$2</f>
        <v>55206227</v>
      </c>
      <c r="J4" s="112">
        <f>'2014'!$C$2</f>
        <v>56767778</v>
      </c>
      <c r="K4" s="112">
        <f>'2015'!$C$2</f>
        <v>58294184</v>
      </c>
      <c r="L4" s="133">
        <f>'2016'!$C$2</f>
        <v>59782878</v>
      </c>
      <c r="M4" s="142"/>
      <c r="N4" s="113">
        <f t="shared" ref="N4:N7" si="2">K4-B4</f>
        <v>12608996</v>
      </c>
      <c r="O4" s="114">
        <f t="shared" si="1"/>
        <v>0.30858338593243834</v>
      </c>
    </row>
    <row r="5" spans="1:16" ht="15.75" customHeight="1" x14ac:dyDescent="0.25">
      <c r="A5" s="128" t="s">
        <v>62</v>
      </c>
      <c r="B5" s="111">
        <f>'2006'!$L$2</f>
        <v>6819768</v>
      </c>
      <c r="C5" s="112">
        <f>'2007'!$L$2</f>
        <v>6880844</v>
      </c>
      <c r="D5" s="112">
        <f>'2008'!$L$2</f>
        <v>7011147</v>
      </c>
      <c r="E5" s="112">
        <f>'2009'!$L$2</f>
        <v>7115138</v>
      </c>
      <c r="F5" s="112">
        <f>'2010'!$L$2</f>
        <v>7279339</v>
      </c>
      <c r="G5" s="112">
        <f>'2011'!$L$2</f>
        <v>7482875</v>
      </c>
      <c r="H5" s="112">
        <f>'2012'!$L$2</f>
        <v>7617630</v>
      </c>
      <c r="I5" s="112">
        <f>'2013'!$L$2</f>
        <v>7748066</v>
      </c>
      <c r="J5" s="112">
        <f>'2014'!$L$2</f>
        <v>8016044</v>
      </c>
      <c r="K5" s="112">
        <f>'2015'!$L$2</f>
        <v>8234056</v>
      </c>
      <c r="L5" s="133">
        <f>'2016'!$L$2</f>
        <v>8405507</v>
      </c>
      <c r="M5" s="142"/>
      <c r="N5" s="113">
        <f t="shared" si="2"/>
        <v>1414288</v>
      </c>
      <c r="O5" s="114">
        <f t="shared" si="1"/>
        <v>0.23252095965727868</v>
      </c>
    </row>
    <row r="6" spans="1:16" ht="15.75" customHeight="1" x14ac:dyDescent="0.25">
      <c r="A6" s="128" t="s">
        <v>63</v>
      </c>
      <c r="B6" s="111">
        <f>'2006'!$P$2</f>
        <v>1830122</v>
      </c>
      <c r="C6" s="112">
        <f>'2007'!$P$2</f>
        <v>1981092</v>
      </c>
      <c r="D6" s="112">
        <f>'2008'!$P$2</f>
        <v>2082032</v>
      </c>
      <c r="E6" s="112">
        <f>'2009'!$P$2</f>
        <v>2247229</v>
      </c>
      <c r="F6" s="112">
        <f>'2010'!$P$2</f>
        <v>2482589</v>
      </c>
      <c r="G6" s="112">
        <f>'2011'!$P$2</f>
        <v>2742924</v>
      </c>
      <c r="H6" s="112">
        <f>'2012'!$P$2</f>
        <v>2937842</v>
      </c>
      <c r="I6" s="112">
        <f>'2013'!$P$2</f>
        <v>3058973</v>
      </c>
      <c r="J6" s="112">
        <f>'2014'!$P$2</f>
        <v>3144014</v>
      </c>
      <c r="K6" s="112">
        <f>'2015'!$P$2</f>
        <v>3256234</v>
      </c>
      <c r="L6" s="133">
        <f>'2016'!$P$2</f>
        <v>3324688</v>
      </c>
      <c r="M6" s="142"/>
      <c r="N6" s="113">
        <f t="shared" si="2"/>
        <v>1426112</v>
      </c>
      <c r="O6" s="114">
        <f t="shared" si="1"/>
        <v>0.81664828902116904</v>
      </c>
    </row>
    <row r="7" spans="1:16" ht="28.5" customHeight="1" x14ac:dyDescent="0.25">
      <c r="A7" s="128" t="s">
        <v>64</v>
      </c>
      <c r="B7" s="115">
        <f>'2006'!$I$2</f>
        <v>0.18933685902748174</v>
      </c>
      <c r="C7" s="116">
        <f>'2007'!$I$2</f>
        <v>0.18961825495640172</v>
      </c>
      <c r="D7" s="116">
        <f>'2008'!$I$2</f>
        <v>0.18996146634496619</v>
      </c>
      <c r="E7" s="116">
        <f>'2009'!$I$2</f>
        <v>0.19139419769591434</v>
      </c>
      <c r="F7" s="116">
        <f>'2010'!$I$2</f>
        <v>0.19503308484379367</v>
      </c>
      <c r="G7" s="116">
        <f>'2011'!$I$2</f>
        <v>0.19791691162414263</v>
      </c>
      <c r="H7" s="116">
        <f>'2012'!$I$2</f>
        <v>0.19715019666697148</v>
      </c>
      <c r="I7" s="116">
        <f>'2013'!$I$2</f>
        <v>0.1957576090103024</v>
      </c>
      <c r="J7" s="116">
        <f>'2014'!$I$2</f>
        <v>0.19659141846277653</v>
      </c>
      <c r="K7" s="116">
        <f>'2015'!$I$2</f>
        <v>0.19710868583390756</v>
      </c>
      <c r="L7" s="114">
        <f>'2016'!$I$2</f>
        <v>0.19621328702174559</v>
      </c>
      <c r="M7" s="143"/>
      <c r="N7" s="117">
        <f t="shared" si="2"/>
        <v>7.7718268064258245E-3</v>
      </c>
      <c r="O7" s="114">
        <f t="shared" si="1"/>
        <v>3.6318485632349913E-2</v>
      </c>
    </row>
    <row r="8" spans="1:16" ht="30" customHeight="1" x14ac:dyDescent="0.25">
      <c r="A8" s="127" t="s">
        <v>65</v>
      </c>
      <c r="B8" s="115">
        <f>'2006'!$S$2</f>
        <v>0.21157748826863695</v>
      </c>
      <c r="C8" s="116">
        <f>'2007'!$S$2</f>
        <v>0.22355070043385553</v>
      </c>
      <c r="D8" s="116">
        <f>'2008'!$S$2</f>
        <v>0.22896634939222027</v>
      </c>
      <c r="E8" s="116">
        <f>'2009'!$S$2</f>
        <v>0.24002786902072948</v>
      </c>
      <c r="F8" s="116">
        <f>'2010'!$S$2</f>
        <v>0.25431338973202833</v>
      </c>
      <c r="G8" s="116">
        <f>'2011'!$S$2</f>
        <v>0.26823566549665212</v>
      </c>
      <c r="H8" s="116">
        <f>'2012'!$S$2</f>
        <v>0.27832407683900823</v>
      </c>
      <c r="I8" s="116">
        <f>'2013'!$S$2</f>
        <v>0.2830537578332048</v>
      </c>
      <c r="J8" s="116">
        <f>'2014'!$S$2</f>
        <v>0.28172022045046718</v>
      </c>
      <c r="K8" s="116">
        <f>'2015'!$S$2</f>
        <v>0.2833900623918108</v>
      </c>
      <c r="L8" s="114">
        <f>'2016'!$S$2</f>
        <v>0.28342990035545018</v>
      </c>
      <c r="M8" s="142"/>
      <c r="N8" s="117">
        <f t="shared" ref="N8:N37" si="3">K8-B8</f>
        <v>7.181257412317385E-2</v>
      </c>
      <c r="O8" s="114">
        <f t="shared" si="1"/>
        <v>0.33960329463587935</v>
      </c>
    </row>
    <row r="9" spans="1:16" ht="30" customHeight="1" x14ac:dyDescent="0.25">
      <c r="A9" s="127"/>
      <c r="B9" s="115"/>
      <c r="C9" s="116"/>
      <c r="D9" s="116"/>
      <c r="E9" s="116"/>
      <c r="F9" s="116"/>
      <c r="G9" s="116"/>
      <c r="H9" s="116"/>
      <c r="I9" s="116"/>
      <c r="J9" s="116"/>
      <c r="K9" s="116"/>
      <c r="L9" s="114"/>
      <c r="M9" s="142"/>
      <c r="N9" s="117"/>
      <c r="O9" s="114"/>
    </row>
    <row r="10" spans="1:16" ht="30" x14ac:dyDescent="0.25">
      <c r="A10" s="127" t="s">
        <v>66</v>
      </c>
      <c r="B10" s="115">
        <f>'2006'!$J$13</f>
        <v>0.38298313620173202</v>
      </c>
      <c r="C10" s="116">
        <f>'2007'!$J$13</f>
        <v>0.38816089396267361</v>
      </c>
      <c r="D10" s="116">
        <f>'2008'!$J$13</f>
        <v>0.39405547828762638</v>
      </c>
      <c r="E10" s="116">
        <f>'2009'!$J$13</f>
        <v>0.40047896007494688</v>
      </c>
      <c r="F10" s="116">
        <f>'2010'!$J$13</f>
        <v>0.40527342549545542</v>
      </c>
      <c r="G10" s="116">
        <f>'2011'!$J$13</f>
        <v>0.4109347347820938</v>
      </c>
      <c r="H10" s="116">
        <f>'2012'!$J$13</f>
        <v>0.41353157869207552</v>
      </c>
      <c r="I10" s="116">
        <f>'2013'!$J$13</f>
        <v>0.41510611741106884</v>
      </c>
      <c r="J10" s="116">
        <f>'2014'!$J$13</f>
        <v>0.41556459652808259</v>
      </c>
      <c r="K10" s="116">
        <f>'2015'!$J$13</f>
        <v>0.41172302874862166</v>
      </c>
      <c r="L10" s="114">
        <f>'2016'!$J$13</f>
        <v>0.40589316716388774</v>
      </c>
      <c r="M10" s="142"/>
      <c r="N10" s="117">
        <f t="shared" si="3"/>
        <v>2.8739892546889634E-2</v>
      </c>
      <c r="O10" s="114">
        <f>(L10-B10)/B10</f>
        <v>5.9819947137536925E-2</v>
      </c>
    </row>
    <row r="11" spans="1:16" ht="30" x14ac:dyDescent="0.25">
      <c r="A11" s="127" t="s">
        <v>67</v>
      </c>
      <c r="B11" s="115">
        <f>'2006'!$G$13</f>
        <v>0.11274978805354827</v>
      </c>
      <c r="C11" s="116">
        <f>'2007'!$G$13</f>
        <v>0.11272445734356315</v>
      </c>
      <c r="D11" s="116">
        <f>'2008'!$G$13</f>
        <v>0.11156080383612627</v>
      </c>
      <c r="E11" s="116">
        <f>'2009'!$G$13</f>
        <v>0.11087031135726721</v>
      </c>
      <c r="F11" s="116">
        <f>'2010'!$G$13</f>
        <v>0.11100116307095706</v>
      </c>
      <c r="G11" s="116">
        <f>'2011'!$G$13</f>
        <v>0.10983474179835725</v>
      </c>
      <c r="H11" s="116">
        <f>'2012'!$G$13</f>
        <v>0.10757695095082949</v>
      </c>
      <c r="I11" s="116">
        <f>'2013'!$G$13</f>
        <v>0.10573328503214968</v>
      </c>
      <c r="J11" s="116">
        <f>'2014'!$G$13</f>
        <v>0.10193695277904706</v>
      </c>
      <c r="K11" s="116">
        <f>'2015'!$G$13</f>
        <v>9.822293845892395E-2</v>
      </c>
      <c r="L11" s="114">
        <f>'2016'!$G$13</f>
        <v>9.4086983655002163E-2</v>
      </c>
      <c r="M11" s="142"/>
      <c r="N11" s="117">
        <f t="shared" si="3"/>
        <v>-1.4526849594624316E-2</v>
      </c>
      <c r="O11" s="114">
        <f>(L11-B11)/B11</f>
        <v>-0.16552407521761883</v>
      </c>
    </row>
    <row r="12" spans="1:16" x14ac:dyDescent="0.25">
      <c r="A12" s="128"/>
      <c r="B12" s="118"/>
      <c r="C12" s="119"/>
      <c r="D12" s="119"/>
      <c r="E12" s="119"/>
      <c r="F12" s="119"/>
      <c r="G12" s="119"/>
      <c r="H12" s="119"/>
      <c r="I12" s="119"/>
      <c r="J12" s="119"/>
      <c r="K12" s="119"/>
      <c r="L12" s="122"/>
      <c r="M12" s="142"/>
      <c r="N12" s="120"/>
      <c r="O12" s="121"/>
    </row>
    <row r="13" spans="1:16" ht="29.25" customHeight="1" x14ac:dyDescent="0.25">
      <c r="A13" s="127" t="s">
        <v>68</v>
      </c>
      <c r="B13" s="115">
        <f>'2006'!$J$17</f>
        <v>0.65297419967190329</v>
      </c>
      <c r="C13" s="116">
        <f>'2007'!$J$17</f>
        <v>0.64922360080235286</v>
      </c>
      <c r="D13" s="116">
        <f>'2008'!$J$17</f>
        <v>0.64674158509361801</v>
      </c>
      <c r="E13" s="116">
        <f>'2009'!$J$17</f>
        <v>0.64362527125886004</v>
      </c>
      <c r="F13" s="116">
        <f>'2010'!$J$17</f>
        <v>0.6407615380896069</v>
      </c>
      <c r="G13" s="116">
        <f>'2011'!$J$17</f>
        <v>0.63703413298070888</v>
      </c>
      <c r="H13" s="116">
        <f>'2012'!$J$17</f>
        <v>0.63237939525584452</v>
      </c>
      <c r="I13" s="116">
        <f>'2013'!$J$17</f>
        <v>0.6271794707134859</v>
      </c>
      <c r="J13" s="116">
        <f>'2014'!$J$17</f>
        <v>0.62238977611048263</v>
      </c>
      <c r="K13" s="116">
        <f>'2015'!$J$17</f>
        <v>0.6169311653578804</v>
      </c>
      <c r="L13" s="114">
        <f>'2016'!$J$17</f>
        <v>0.61106383994468971</v>
      </c>
      <c r="M13" s="142"/>
      <c r="N13" s="117">
        <f t="shared" si="3"/>
        <v>-3.6043034314022893E-2</v>
      </c>
      <c r="O13" s="114">
        <f>(L13-B13)/B13</f>
        <v>-6.4183791255875144E-2</v>
      </c>
    </row>
    <row r="14" spans="1:16" ht="30" x14ac:dyDescent="0.25">
      <c r="A14" s="127" t="s">
        <v>69</v>
      </c>
      <c r="B14" s="111">
        <f>'2006'!$H$17</f>
        <v>5648155</v>
      </c>
      <c r="C14" s="112">
        <f>'2007'!$H$17</f>
        <v>5753378</v>
      </c>
      <c r="D14" s="112">
        <f>'2008'!$H$17</f>
        <v>5880937</v>
      </c>
      <c r="E14" s="112">
        <f>'2009'!$H$17</f>
        <v>6025856</v>
      </c>
      <c r="F14" s="112">
        <f>'2010'!$H$17</f>
        <v>6255068</v>
      </c>
      <c r="G14" s="112">
        <f>'2011'!$H$17</f>
        <v>6514183</v>
      </c>
      <c r="H14" s="112">
        <f>'2012'!$H$17</f>
        <v>6675063</v>
      </c>
      <c r="I14" s="112">
        <f>'2013'!$H$17</f>
        <v>6777953</v>
      </c>
      <c r="J14" s="112">
        <f>'2014'!$H$17</f>
        <v>6945906</v>
      </c>
      <c r="K14" s="112">
        <f>'2015'!$H$17</f>
        <v>7088718</v>
      </c>
      <c r="L14" s="133">
        <f>'2016'!$H$17</f>
        <v>7167898</v>
      </c>
      <c r="M14" s="142"/>
      <c r="N14" s="112">
        <f t="shared" si="3"/>
        <v>1440563</v>
      </c>
      <c r="O14" s="114">
        <f>(L14-B14)/B14</f>
        <v>0.26906892604753235</v>
      </c>
    </row>
    <row r="15" spans="1:16" ht="30" x14ac:dyDescent="0.25">
      <c r="A15" s="127" t="s">
        <v>70</v>
      </c>
      <c r="B15" s="115">
        <f>'2006'!$G$17</f>
        <v>0.87785844196528406</v>
      </c>
      <c r="C15" s="116">
        <f>'2007'!$G$17</f>
        <v>0.87630960486519771</v>
      </c>
      <c r="D15" s="116">
        <f>'2008'!$G$17</f>
        <v>0.87448466637297506</v>
      </c>
      <c r="E15" s="116">
        <f>'2009'!$G$17</f>
        <v>0.87229895386352896</v>
      </c>
      <c r="F15" s="116">
        <f>'2010'!$G$17</f>
        <v>0.86993858069007357</v>
      </c>
      <c r="G15" s="116">
        <f>'2011'!$G$17</f>
        <v>0.86735180230210751</v>
      </c>
      <c r="H15" s="116">
        <f>'2012'!$G$17</f>
        <v>0.86339917399608201</v>
      </c>
      <c r="I15" s="116">
        <f>'2013'!$G$17</f>
        <v>0.85842491083395489</v>
      </c>
      <c r="J15" s="116">
        <f>'2014'!$G$17</f>
        <v>0.85398583836245268</v>
      </c>
      <c r="K15" s="116">
        <f>'2015'!$G$17</f>
        <v>0.84968801954811712</v>
      </c>
      <c r="L15" s="114">
        <f>'2016'!$G$17</f>
        <v>0.84552182029045075</v>
      </c>
      <c r="M15" s="142"/>
      <c r="N15" s="117">
        <f t="shared" si="3"/>
        <v>-2.817042241716694E-2</v>
      </c>
      <c r="O15" s="114">
        <f>(L15-B15)/B15</f>
        <v>-3.6835804190070202E-2</v>
      </c>
    </row>
    <row r="16" spans="1:16" ht="30" x14ac:dyDescent="0.25">
      <c r="A16" s="127" t="s">
        <v>71</v>
      </c>
      <c r="B16" s="111">
        <f>'2006'!$E$17</f>
        <v>32511749</v>
      </c>
      <c r="C16" s="112">
        <f>'2007'!$E$17</f>
        <v>33189116</v>
      </c>
      <c r="D16" s="112">
        <f>'2008'!$E$17</f>
        <v>33908463</v>
      </c>
      <c r="E16" s="112">
        <f>'2009'!$E$17</f>
        <v>34503178</v>
      </c>
      <c r="F16" s="112">
        <f>'2010'!$E$17</f>
        <v>35050477</v>
      </c>
      <c r="G16" s="112">
        <f>'2011'!$E$17</f>
        <v>35944214</v>
      </c>
      <c r="H16" s="112">
        <f>'2012'!$E$17</f>
        <v>37113027</v>
      </c>
      <c r="I16" s="112">
        <f>'2013'!$E$17</f>
        <v>38113369</v>
      </c>
      <c r="J16" s="112">
        <f>'2014'!$E$17</f>
        <v>38948347</v>
      </c>
      <c r="K16" s="112">
        <f>'2015'!$E$17</f>
        <v>39768708</v>
      </c>
      <c r="L16" s="133">
        <f>'2016'!$E$17</f>
        <v>40629592</v>
      </c>
      <c r="M16" s="142"/>
      <c r="N16" s="112">
        <f t="shared" si="3"/>
        <v>7256959</v>
      </c>
      <c r="O16" s="114">
        <f>(L16-B16)/B16</f>
        <v>0.24968951993324012</v>
      </c>
    </row>
    <row r="17" spans="1:15" x14ac:dyDescent="0.25">
      <c r="A17" s="127"/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4"/>
      <c r="M17" s="142"/>
      <c r="N17" s="117"/>
      <c r="O17" s="114"/>
    </row>
    <row r="18" spans="1:15" ht="30" x14ac:dyDescent="0.25">
      <c r="A18" s="127" t="s">
        <v>72</v>
      </c>
      <c r="B18" s="115">
        <f>'2006'!$J$18+'2006'!$J$19+'2006'!$J$20+'2006'!$J$21+'2006'!$J$22</f>
        <v>0.34488403898777903</v>
      </c>
      <c r="C18" s="116">
        <f>'2007'!$J$18+'2007'!$J$19+'2007'!$J$20+'2007'!$J$21+'2007'!$J$22</f>
        <v>0.34866557375273299</v>
      </c>
      <c r="D18" s="116">
        <f>'2008'!$J$18+'2008'!$J$19+'2008'!$J$20+'2008'!$J$21+'2008'!$J$22</f>
        <v>0.35111384038519428</v>
      </c>
      <c r="E18" s="116">
        <f>'2009'!$J$18+'2009'!$J$19+'2009'!$J$20+'2009'!$J$21+'2009'!$J$22</f>
        <v>0.35343893269725479</v>
      </c>
      <c r="F18" s="116">
        <f>'2010'!$J$18+'2010'!$J$19+'2010'!$J$20+'2010'!$J$21+'2010'!$J$22</f>
        <v>0.355197866650932</v>
      </c>
      <c r="G18" s="116">
        <f>'2011'!$J$18+'2011'!$J$19+'2011'!$J$20+'2011'!$J$21+'2011'!$J$22</f>
        <v>0.3575848694072708</v>
      </c>
      <c r="H18" s="116">
        <f>'2012'!$J$18+'2012'!$J$19+'2012'!$J$20+'2012'!$J$21+'2012'!$J$22</f>
        <v>0.36068704459639511</v>
      </c>
      <c r="I18" s="116">
        <f>'2013'!$J$18+'2013'!$J$19+'2013'!$J$20+'2013'!$J$21+'2013'!$J$22</f>
        <v>0.36417616333206532</v>
      </c>
      <c r="J18" s="116">
        <f>'2014'!$J$18+'2014'!$J$19+'2014'!$J$20+'2014'!$J$21+'2014'!$J$22</f>
        <v>0.36697730423981667</v>
      </c>
      <c r="K18" s="116">
        <f>'2015'!$J$18+'2015'!$J$19+'2015'!$J$20+'2015'!$J$21+'2015'!$J$22</f>
        <v>0.36993034988673046</v>
      </c>
      <c r="L18" s="114">
        <f>'2016'!$J$18+'2016'!$J$19+'2016'!$J$20+'2016'!$J$21+'2016'!$J$22</f>
        <v>0.37322704354019687</v>
      </c>
      <c r="M18" s="142"/>
      <c r="N18" s="117">
        <f t="shared" ref="N18:N21" si="4">K18-B18</f>
        <v>2.5046310898951429E-2</v>
      </c>
      <c r="O18" s="114">
        <f>(L18-B18)/B18</f>
        <v>8.2181259056242309E-2</v>
      </c>
    </row>
    <row r="19" spans="1:15" ht="30" x14ac:dyDescent="0.25">
      <c r="A19" s="127" t="s">
        <v>73</v>
      </c>
      <c r="B19" s="111">
        <f>'2006'!$H$18+'2006'!$H$19+'2006'!$H$20+'2006'!$H$21+'2006'!$H$22</f>
        <v>2983209</v>
      </c>
      <c r="C19" s="112">
        <f>'2007'!$H$18+'2007'!$H$19+'2007'!$H$20+'2007'!$H$21+'2007'!$H$22</f>
        <v>3089852</v>
      </c>
      <c r="D19" s="112">
        <f>'2008'!$H$18+'2008'!$H$19+'2008'!$H$20+'2008'!$H$21+'2008'!$H$22</f>
        <v>3192741</v>
      </c>
      <c r="E19" s="112">
        <f>'2009'!$H$18+'2009'!$H$19+'2009'!$H$20+'2009'!$H$21+'2009'!$H$22</f>
        <v>3309025</v>
      </c>
      <c r="F19" s="112">
        <f>'2010'!$H$18+'2010'!$H$19+'2010'!$H$20+'2010'!$H$21+'2010'!$H$22</f>
        <v>3467416</v>
      </c>
      <c r="G19" s="112">
        <f>'2011'!$H$18+'2011'!$H$19+'2011'!$H$20+'2011'!$H$21+'2011'!$H$22</f>
        <v>3656591</v>
      </c>
      <c r="H19" s="112">
        <f>'2012'!$H$18+'2012'!$H$19+'2012'!$H$20+'2012'!$H$21+'2012'!$H$22</f>
        <v>3807222</v>
      </c>
      <c r="I19" s="112">
        <f>'2013'!$H$18+'2013'!$H$19+'2013'!$H$20+'2013'!$H$21+'2013'!$H$22</f>
        <v>3935666</v>
      </c>
      <c r="J19" s="112">
        <f>'2014'!$H$18+'2014'!$H$19+'2014'!$H$20+'2014'!$H$21+'2014'!$H$22</f>
        <v>4095488</v>
      </c>
      <c r="K19" s="112">
        <f>'2015'!$H$18+'2015'!$H$19+'2015'!$H$20+'2015'!$H$21+'2015'!$H$22</f>
        <v>4250607</v>
      </c>
      <c r="L19" s="133">
        <f>'2016'!$H$18+'2016'!$H$19+'2016'!$H$20+'2016'!$H$21+'2016'!$H$22</f>
        <v>4378026</v>
      </c>
      <c r="M19" s="142"/>
      <c r="N19" s="112">
        <f t="shared" si="4"/>
        <v>1267398</v>
      </c>
      <c r="O19" s="114">
        <f>(L19-B19)/B19</f>
        <v>0.46755591043068051</v>
      </c>
    </row>
    <row r="20" spans="1:15" ht="30" x14ac:dyDescent="0.25">
      <c r="A20" s="127" t="s">
        <v>74</v>
      </c>
      <c r="B20" s="115">
        <f>'2006'!$G$18+'2006'!$G$19+'2006'!$G$20+'2006'!$G$21+'2006'!$G$22</f>
        <v>0.12086720619879987</v>
      </c>
      <c r="C20" s="116">
        <f>'2007'!$G$18+'2007'!$G$19+'2007'!$G$20+'2007'!$G$21+'2007'!$G$22</f>
        <v>0.12249423630884235</v>
      </c>
      <c r="D20" s="116">
        <f>'2008'!$G$18+'2008'!$G$19+'2008'!$G$20+'2008'!$G$21+'2008'!$G$22</f>
        <v>0.12431694390711875</v>
      </c>
      <c r="E20" s="116">
        <f>'2009'!$G$18+'2009'!$G$19+'2009'!$G$20+'2009'!$G$21+'2009'!$G$22</f>
        <v>0.12605518226284551</v>
      </c>
      <c r="F20" s="116">
        <f>'2010'!$G$18+'2010'!$G$19+'2010'!$G$20+'2010'!$G$21+'2010'!$G$22</f>
        <v>0.12750917090173727</v>
      </c>
      <c r="G20" s="116">
        <f>'2011'!$G$18+'2011'!$G$19+'2011'!$G$20+'2011'!$G$21+'2011'!$G$22</f>
        <v>0.12849459085919343</v>
      </c>
      <c r="H20" s="116">
        <f>'2012'!$G$18+'2012'!$G$19+'2012'!$G$20+'2012'!$G$21+'2012'!$G$22</f>
        <v>0.12998943998415813</v>
      </c>
      <c r="I20" s="116">
        <f>'2013'!$G$18+'2013'!$G$19+'2013'!$G$20+'2013'!$G$21+'2013'!$G$22</f>
        <v>0.13228289220064116</v>
      </c>
      <c r="J20" s="116">
        <f>'2014'!$G$18+'2014'!$G$19+'2014'!$G$20+'2014'!$G$21+'2014'!$G$22</f>
        <v>0.1341853966828423</v>
      </c>
      <c r="K20" s="116">
        <f>'2015'!$G$18+'2015'!$G$19+'2015'!$G$20+'2015'!$G$21+'2015'!$G$22</f>
        <v>0.13621219208811985</v>
      </c>
      <c r="L20" s="114">
        <f>'2016'!$G$18+'2016'!$G$19+'2016'!$G$20+'2016'!$G$21+'2016'!$G$22</f>
        <v>0.13827540077210673</v>
      </c>
      <c r="M20" s="142"/>
      <c r="N20" s="117">
        <f t="shared" si="4"/>
        <v>1.5344985889319984E-2</v>
      </c>
      <c r="O20" s="114">
        <f>(L20-B20)/B20</f>
        <v>0.14402744235416698</v>
      </c>
    </row>
    <row r="21" spans="1:15" ht="30" x14ac:dyDescent="0.25">
      <c r="A21" s="127" t="s">
        <v>75</v>
      </c>
      <c r="B21" s="111">
        <f>'2006'!$E$18+'2006'!$E$19+'2006'!$E$20+'2006'!$E$21+'2006'!$E$22</f>
        <v>4476353</v>
      </c>
      <c r="C21" s="112">
        <f>'2007'!$E$18+'2007'!$E$19+'2007'!$E$20+'2007'!$E$21+'2007'!$E$22</f>
        <v>4639314</v>
      </c>
      <c r="D21" s="112">
        <f>'2008'!$E$18+'2008'!$E$19+'2008'!$E$20+'2008'!$E$21+'2008'!$E$22</f>
        <v>4820435</v>
      </c>
      <c r="E21" s="112">
        <f>'2009'!$E$18+'2009'!$E$19+'2009'!$E$20+'2009'!$E$21+'2009'!$E$22</f>
        <v>4986025</v>
      </c>
      <c r="F21" s="112">
        <f>'2010'!$E$18+'2010'!$E$19+'2010'!$E$20+'2010'!$E$21+'2010'!$E$22</f>
        <v>5137440</v>
      </c>
      <c r="G21" s="112">
        <f>'2011'!$E$18+'2011'!$E$19+'2011'!$E$20+'2011'!$E$21+'2011'!$E$22</f>
        <v>5324987</v>
      </c>
      <c r="H21" s="112">
        <f>'2012'!$E$18+'2012'!$E$19+'2012'!$E$20+'2012'!$E$21+'2012'!$E$22</f>
        <v>5587568</v>
      </c>
      <c r="I21" s="112">
        <f>'2013'!$E$18+'2013'!$E$19+'2013'!$E$20+'2013'!$E$21+'2013'!$E$22</f>
        <v>5873253</v>
      </c>
      <c r="J21" s="112">
        <f>'2014'!$E$18+'2014'!$E$19+'2014'!$E$20+'2014'!$E$21+'2014'!$E$22</f>
        <v>6119890</v>
      </c>
      <c r="K21" s="112">
        <f>'2015'!$E$18+'2015'!$E$19+'2015'!$E$20+'2015'!$E$21+'2015'!$E$22</f>
        <v>6375261</v>
      </c>
      <c r="L21" s="133">
        <f>'2016'!$E$18+'2016'!$E$19+'2016'!$E$20+'2016'!$E$21+'2016'!$E$22</f>
        <v>6644504</v>
      </c>
      <c r="M21" s="142"/>
      <c r="N21" s="112">
        <f t="shared" si="4"/>
        <v>1898908</v>
      </c>
      <c r="O21" s="114">
        <f>(L21-B21)/B21</f>
        <v>0.48435657330867338</v>
      </c>
    </row>
    <row r="22" spans="1:15" x14ac:dyDescent="0.25">
      <c r="A22" s="127"/>
      <c r="B22" s="111"/>
      <c r="C22" s="112"/>
      <c r="D22" s="112"/>
      <c r="E22" s="112"/>
      <c r="F22" s="112"/>
      <c r="G22" s="112"/>
      <c r="H22" s="112"/>
      <c r="I22" s="112"/>
      <c r="J22" s="112"/>
      <c r="K22" s="112"/>
      <c r="L22" s="133"/>
      <c r="M22" s="142"/>
      <c r="N22" s="112"/>
      <c r="O22" s="114"/>
    </row>
    <row r="23" spans="1:15" ht="45" x14ac:dyDescent="0.25">
      <c r="A23" s="127" t="s">
        <v>76</v>
      </c>
      <c r="B23" s="115">
        <f>'2006'!$J$18</f>
        <v>0.20223933483547191</v>
      </c>
      <c r="C23" s="116">
        <f>'2007'!$J$18</f>
        <v>0.20236921142287645</v>
      </c>
      <c r="D23" s="116">
        <f>'2008'!$J$18</f>
        <v>0.20234804571646506</v>
      </c>
      <c r="E23" s="116">
        <f>'2009'!$J$18</f>
        <v>0.2026466170360551</v>
      </c>
      <c r="F23" s="116">
        <f>'2010'!$J$18</f>
        <v>0.20311643355697767</v>
      </c>
      <c r="G23" s="116">
        <f>'2011'!$J$18</f>
        <v>0.20479778646147848</v>
      </c>
      <c r="H23" s="116">
        <f>'2012'!$J$18</f>
        <v>0.20614397916076135</v>
      </c>
      <c r="I23" s="116">
        <f>'2013'!$J$18</f>
        <v>0.20720078830103231</v>
      </c>
      <c r="J23" s="116">
        <f>'2014'!$J$18</f>
        <v>0.20711326052248116</v>
      </c>
      <c r="K23" s="116">
        <f>'2015'!$J$18</f>
        <v>0.20689695386278328</v>
      </c>
      <c r="L23" s="114">
        <f>'2016'!$J$18</f>
        <v>0.2071933160531432</v>
      </c>
      <c r="M23" s="142"/>
      <c r="N23" s="117">
        <f t="shared" si="3"/>
        <v>4.6576190273113771E-3</v>
      </c>
      <c r="O23" s="114">
        <f t="shared" ref="O23:O34" si="5">(L23-B23)/B23</f>
        <v>2.4495636428499501E-2</v>
      </c>
    </row>
    <row r="24" spans="1:15" ht="45" x14ac:dyDescent="0.25">
      <c r="A24" s="127" t="s">
        <v>77</v>
      </c>
      <c r="B24" s="115">
        <f>'2006'!$G$18</f>
        <v>7.6635457341264007E-2</v>
      </c>
      <c r="C24" s="116">
        <f>'2007'!$G$18</f>
        <v>7.7116639122950997E-2</v>
      </c>
      <c r="D24" s="116">
        <f>'2008'!$G$18</f>
        <v>7.7615798649070131E-2</v>
      </c>
      <c r="E24" s="116">
        <f>'2009'!$G$18</f>
        <v>7.8195384249461194E-2</v>
      </c>
      <c r="F24" s="116">
        <f>'2010'!$G$18</f>
        <v>7.8673692564017614E-2</v>
      </c>
      <c r="G24" s="116">
        <f>'2011'!$G$18</f>
        <v>7.8603819973740233E-2</v>
      </c>
      <c r="H24" s="116">
        <f>'2012'!$G$18</f>
        <v>7.8967943633263343E-2</v>
      </c>
      <c r="I24" s="116">
        <f>'2013'!$G$18</f>
        <v>7.9883623096890871E-2</v>
      </c>
      <c r="J24" s="116">
        <f>'2014'!$G$18</f>
        <v>8.0654700563851905E-2</v>
      </c>
      <c r="K24" s="116">
        <f>'2015'!$G$18</f>
        <v>8.149885990255426E-2</v>
      </c>
      <c r="L24" s="114">
        <f>'2016'!$G$18</f>
        <v>8.2095707330223366E-2</v>
      </c>
      <c r="M24" s="142"/>
      <c r="N24" s="117">
        <f t="shared" si="3"/>
        <v>4.8634025612902532E-3</v>
      </c>
      <c r="O24" s="114">
        <f t="shared" si="5"/>
        <v>7.1249656208671353E-2</v>
      </c>
    </row>
    <row r="25" spans="1:15" ht="30" x14ac:dyDescent="0.25">
      <c r="A25" s="127" t="s">
        <v>78</v>
      </c>
      <c r="B25" s="115">
        <f>'2006'!$J$19</f>
        <v>6.5774246840133221E-2</v>
      </c>
      <c r="C25" s="116">
        <f>'2007'!$J$19</f>
        <v>6.7544947289170224E-2</v>
      </c>
      <c r="D25" s="116">
        <f>'2008'!$J$19</f>
        <v>6.8865574954589587E-2</v>
      </c>
      <c r="E25" s="116">
        <f>'2009'!$J$19</f>
        <v>7.0308395302170909E-2</v>
      </c>
      <c r="F25" s="116">
        <f>'2010'!$J$19</f>
        <v>7.1795755920346885E-2</v>
      </c>
      <c r="G25" s="116">
        <f>'2011'!$J$19</f>
        <v>7.3133649507485923E-2</v>
      </c>
      <c r="H25" s="116">
        <f>'2012'!$J$19</f>
        <v>7.4921519378763929E-2</v>
      </c>
      <c r="I25" s="116">
        <f>'2013'!$J$19</f>
        <v>7.6850652616317933E-2</v>
      </c>
      <c r="J25" s="116">
        <f>'2014'!$J$19</f>
        <v>7.8944302977636854E-2</v>
      </c>
      <c r="K25" s="116">
        <f>'2015'!$J$19</f>
        <v>8.1183938786575441E-2</v>
      </c>
      <c r="L25" s="114">
        <f>'2016'!$J$19</f>
        <v>8.2527016814298484E-2</v>
      </c>
      <c r="M25" s="142"/>
      <c r="N25" s="117">
        <f t="shared" si="3"/>
        <v>1.5409691946442219E-2</v>
      </c>
      <c r="O25" s="114">
        <f t="shared" si="5"/>
        <v>0.2547010536644152</v>
      </c>
    </row>
    <row r="26" spans="1:15" ht="30" x14ac:dyDescent="0.25">
      <c r="A26" s="127" t="s">
        <v>79</v>
      </c>
      <c r="B26" s="115">
        <f>'2006'!$G$19</f>
        <v>1.4886824995980862E-2</v>
      </c>
      <c r="C26" s="116">
        <f>'2007'!$G$19</f>
        <v>1.4767675528578078E-2</v>
      </c>
      <c r="D26" s="116">
        <f>'2008'!$G$19</f>
        <v>1.4803316105385054E-2</v>
      </c>
      <c r="E26" s="116">
        <f>'2009'!$G$19</f>
        <v>1.4892791439333631E-2</v>
      </c>
      <c r="F26" s="116">
        <f>'2010'!$G$19</f>
        <v>1.5011014066777463E-2</v>
      </c>
      <c r="G26" s="116">
        <f>'2011'!$G$19</f>
        <v>1.509666725963345E-2</v>
      </c>
      <c r="H26" s="116">
        <f>'2012'!$G$19</f>
        <v>1.5244347860396367E-2</v>
      </c>
      <c r="I26" s="116">
        <f>'2013'!$G$19</f>
        <v>1.5518076591851185E-2</v>
      </c>
      <c r="J26" s="116">
        <f>'2014'!$G$19</f>
        <v>1.5592228684091202E-2</v>
      </c>
      <c r="K26" s="116">
        <f>'2015'!$G$19</f>
        <v>1.5818576975667881E-2</v>
      </c>
      <c r="L26" s="114">
        <f>'2016'!$G$19</f>
        <v>1.5790710375110584E-2</v>
      </c>
      <c r="M26" s="142"/>
      <c r="N26" s="117">
        <f t="shared" si="3"/>
        <v>9.3175197968701877E-4</v>
      </c>
      <c r="O26" s="114">
        <f t="shared" si="5"/>
        <v>6.0717136083332277E-2</v>
      </c>
    </row>
    <row r="27" spans="1:15" ht="30" x14ac:dyDescent="0.25">
      <c r="A27" s="127" t="s">
        <v>80</v>
      </c>
      <c r="B27" s="115">
        <f>'2006'!$J$20</f>
        <v>4.8975073671457092E-2</v>
      </c>
      <c r="C27" s="116">
        <f>'2007'!$J$20</f>
        <v>5.012651862978925E-2</v>
      </c>
      <c r="D27" s="116">
        <f>'2008'!$J$20</f>
        <v>5.0881655359473296E-2</v>
      </c>
      <c r="E27" s="116">
        <f>'2009'!$J$20</f>
        <v>5.1633523872755681E-2</v>
      </c>
      <c r="F27" s="116">
        <f>'2010'!$J$20</f>
        <v>5.1894871586842271E-2</v>
      </c>
      <c r="G27" s="116">
        <f>'2011'!$J$20</f>
        <v>5.1749110265124514E-2</v>
      </c>
      <c r="H27" s="116">
        <f>'2012'!$J$20</f>
        <v>5.2068064791418137E-2</v>
      </c>
      <c r="I27" s="116">
        <f>'2013'!$J$20</f>
        <v>5.2729984596150713E-2</v>
      </c>
      <c r="J27" s="116">
        <f>'2014'!$J$20</f>
        <v>5.3339686944279319E-2</v>
      </c>
      <c r="K27" s="116">
        <f>'2015'!$J$20</f>
        <v>5.411978287754269E-2</v>
      </c>
      <c r="L27" s="114">
        <f>'2016'!$J$20</f>
        <v>5.4347604622088548E-2</v>
      </c>
      <c r="M27" s="142"/>
      <c r="N27" s="117">
        <f t="shared" si="3"/>
        <v>5.1447092060855973E-3</v>
      </c>
      <c r="O27" s="114">
        <f t="shared" si="5"/>
        <v>0.10969929288258719</v>
      </c>
    </row>
    <row r="28" spans="1:15" ht="33" customHeight="1" x14ac:dyDescent="0.25">
      <c r="A28" s="127" t="s">
        <v>81</v>
      </c>
      <c r="B28" s="115">
        <f>'2006'!$G$20</f>
        <v>1.0717262218330199E-2</v>
      </c>
      <c r="C28" s="116">
        <f>'2007'!$G$20</f>
        <v>1.1121137702481031E-2</v>
      </c>
      <c r="D28" s="116">
        <f>'2008'!$G$20</f>
        <v>1.1552592437167454E-2</v>
      </c>
      <c r="E28" s="116">
        <f>'2009'!$G$20</f>
        <v>1.2057777580917617E-2</v>
      </c>
      <c r="F28" s="116">
        <f>'2010'!$G$20</f>
        <v>1.2497657961136438E-2</v>
      </c>
      <c r="G28" s="116">
        <f>'2011'!$G$20</f>
        <v>1.3040242046273996E-2</v>
      </c>
      <c r="H28" s="116">
        <f>'2012'!$G$20</f>
        <v>1.362084313370052E-2</v>
      </c>
      <c r="I28" s="116">
        <f>'2013'!$G$20</f>
        <v>1.4296883087141143E-2</v>
      </c>
      <c r="J28" s="116">
        <f>'2014'!$G$20</f>
        <v>1.4899845903281287E-2</v>
      </c>
      <c r="K28" s="116">
        <f>'2015'!$G$20</f>
        <v>1.559415120459849E-2</v>
      </c>
      <c r="L28" s="114">
        <f>'2016'!$G$20</f>
        <v>1.5930806610735971E-2</v>
      </c>
      <c r="M28" s="142"/>
      <c r="N28" s="117">
        <f t="shared" si="3"/>
        <v>4.8768889862682904E-3</v>
      </c>
      <c r="O28" s="114">
        <f t="shared" si="5"/>
        <v>0.48646233396144961</v>
      </c>
    </row>
    <row r="29" spans="1:15" ht="45" x14ac:dyDescent="0.25">
      <c r="A29" s="127" t="s">
        <v>82</v>
      </c>
      <c r="B29" s="115">
        <f>'2006'!$J$21</f>
        <v>8.9662411891943128E-3</v>
      </c>
      <c r="C29" s="116">
        <f>'2007'!$J$21</f>
        <v>9.0463302826831512E-3</v>
      </c>
      <c r="D29" s="116">
        <f>'2008'!$J$21</f>
        <v>9.1231020526484734E-3</v>
      </c>
      <c r="E29" s="116">
        <f>'2009'!$J$21</f>
        <v>9.138073737122247E-3</v>
      </c>
      <c r="F29" s="116">
        <f>'2010'!$J$21</f>
        <v>9.1086514876979226E-3</v>
      </c>
      <c r="G29" s="116">
        <f>'2011'!$J$21</f>
        <v>9.0653062904913345E-3</v>
      </c>
      <c r="H29" s="116">
        <f>'2012'!$J$21</f>
        <v>9.0000712426692043E-3</v>
      </c>
      <c r="I29" s="116">
        <f>'2013'!$J$21</f>
        <v>8.9866428722983234E-3</v>
      </c>
      <c r="J29" s="116">
        <f>'2014'!$J$21</f>
        <v>9.0337344124914055E-3</v>
      </c>
      <c r="K29" s="116">
        <f>'2015'!$J$21</f>
        <v>9.0928079273891252E-3</v>
      </c>
      <c r="L29" s="114">
        <f>'2016'!$J$21</f>
        <v>9.1388932579552166E-3</v>
      </c>
      <c r="M29" s="142"/>
      <c r="N29" s="117">
        <f t="shared" si="3"/>
        <v>1.265667381948124E-4</v>
      </c>
      <c r="O29" s="114">
        <f t="shared" si="5"/>
        <v>1.9255791263899508E-2</v>
      </c>
    </row>
    <row r="30" spans="1:15" ht="30" x14ac:dyDescent="0.25">
      <c r="A30" s="127" t="s">
        <v>83</v>
      </c>
      <c r="B30" s="115">
        <f>'2006'!$G$21</f>
        <v>3.3154316727787634E-3</v>
      </c>
      <c r="C30" s="116">
        <f>'2007'!$G$21</f>
        <v>3.3554653828287801E-3</v>
      </c>
      <c r="D30" s="116">
        <f>'2008'!$G$21</f>
        <v>3.3768604531031377E-3</v>
      </c>
      <c r="E30" s="116">
        <f>'2009'!$G$21</f>
        <v>3.4167710295193161E-3</v>
      </c>
      <c r="F30" s="116">
        <f>'2010'!$G$21</f>
        <v>3.4493774240831315E-3</v>
      </c>
      <c r="G30" s="116">
        <f>'2011'!$G$21</f>
        <v>3.4672630696329933E-3</v>
      </c>
      <c r="H30" s="116">
        <f>'2012'!$G$21</f>
        <v>3.5007038769812129E-3</v>
      </c>
      <c r="I30" s="116">
        <f>'2013'!$G$21</f>
        <v>3.5307627698056101E-3</v>
      </c>
      <c r="J30" s="116">
        <f>'2014'!$G$21</f>
        <v>3.5278237982516994E-3</v>
      </c>
      <c r="K30" s="116">
        <f>'2015'!$G$21</f>
        <v>3.5158399427192961E-3</v>
      </c>
      <c r="L30" s="114">
        <f>'2016'!$G$21</f>
        <v>3.522571257883769E-3</v>
      </c>
      <c r="M30" s="142"/>
      <c r="N30" s="117">
        <f t="shared" si="3"/>
        <v>2.0040826994053261E-4</v>
      </c>
      <c r="O30" s="114">
        <f t="shared" si="5"/>
        <v>6.247741034922176E-2</v>
      </c>
    </row>
    <row r="31" spans="1:15" ht="29.25" customHeight="1" x14ac:dyDescent="0.25">
      <c r="A31" s="127" t="s">
        <v>84</v>
      </c>
      <c r="B31" s="115">
        <f>'2006'!$J$22</f>
        <v>1.8929142451522506E-2</v>
      </c>
      <c r="C31" s="116">
        <f>'2007'!$J$22</f>
        <v>1.9578566128213969E-2</v>
      </c>
      <c r="D31" s="116">
        <f>'2008'!$J$22</f>
        <v>1.9895462302017809E-2</v>
      </c>
      <c r="E31" s="116">
        <f>'2009'!$J$22</f>
        <v>1.9712322749150937E-2</v>
      </c>
      <c r="F31" s="116">
        <f>'2010'!$J$22</f>
        <v>1.9282154099067316E-2</v>
      </c>
      <c r="G31" s="116">
        <f>'2011'!$J$22</f>
        <v>1.8839016882690535E-2</v>
      </c>
      <c r="H31" s="116">
        <f>'2012'!$J$22</f>
        <v>1.8553410022782497E-2</v>
      </c>
      <c r="I31" s="116">
        <f>'2013'!$J$22</f>
        <v>1.8408094946266041E-2</v>
      </c>
      <c r="J31" s="116">
        <f>'2014'!$J$22</f>
        <v>1.8546319382927938E-2</v>
      </c>
      <c r="K31" s="116">
        <f>'2015'!$J$22</f>
        <v>1.8636866432439912E-2</v>
      </c>
      <c r="L31" s="114">
        <f>'2016'!$J$22</f>
        <v>2.0020212792711458E-2</v>
      </c>
      <c r="M31" s="142"/>
      <c r="N31" s="117">
        <f t="shared" si="3"/>
        <v>-2.9227601908259418E-4</v>
      </c>
      <c r="O31" s="114">
        <f t="shared" si="5"/>
        <v>5.7639713155689991E-2</v>
      </c>
    </row>
    <row r="32" spans="1:15" ht="30" x14ac:dyDescent="0.25">
      <c r="A32" s="127" t="s">
        <v>85</v>
      </c>
      <c r="B32" s="115">
        <f>'2006'!$G$22</f>
        <v>1.5312229970446033E-2</v>
      </c>
      <c r="C32" s="116">
        <f>'2007'!$G$22</f>
        <v>1.6133318572003452E-2</v>
      </c>
      <c r="D32" s="116">
        <f>'2008'!$G$22</f>
        <v>1.6968376262392983E-2</v>
      </c>
      <c r="E32" s="116">
        <f>'2009'!$G$22</f>
        <v>1.7492457963613772E-2</v>
      </c>
      <c r="F32" s="116">
        <f>'2010'!$G$22</f>
        <v>1.7877428885722624E-2</v>
      </c>
      <c r="G32" s="116">
        <f>'2011'!$G$22</f>
        <v>1.8286598509912759E-2</v>
      </c>
      <c r="H32" s="116">
        <f>'2012'!$G$22</f>
        <v>1.8655601479816673E-2</v>
      </c>
      <c r="I32" s="116">
        <f>'2013'!$G$22</f>
        <v>1.905354665495234E-2</v>
      </c>
      <c r="J32" s="116">
        <f>'2014'!$G$22</f>
        <v>1.9510797733366194E-2</v>
      </c>
      <c r="K32" s="116">
        <f>'2015'!$G$22</f>
        <v>1.978476406257992E-2</v>
      </c>
      <c r="L32" s="114">
        <f>'2016'!$G$22</f>
        <v>2.0935605198153035E-2</v>
      </c>
      <c r="M32" s="142"/>
      <c r="N32" s="117">
        <f t="shared" si="3"/>
        <v>4.4725340921338876E-3</v>
      </c>
      <c r="O32" s="114">
        <f t="shared" si="5"/>
        <v>0.36724730745035944</v>
      </c>
    </row>
    <row r="33" spans="1:27" ht="30" x14ac:dyDescent="0.25">
      <c r="A33" s="127" t="s">
        <v>86</v>
      </c>
      <c r="B33" s="115">
        <f>'2006'!$J$23</f>
        <v>2.1417613403176224E-3</v>
      </c>
      <c r="C33" s="116">
        <f>'2007'!$J$23</f>
        <v>2.1108254449140685E-3</v>
      </c>
      <c r="D33" s="116">
        <f>'2008'!$J$23</f>
        <v>2.1445745211878045E-3</v>
      </c>
      <c r="E33" s="116">
        <f>'2009'!$J$23</f>
        <v>2.9357960438850558E-3</v>
      </c>
      <c r="F33" s="116">
        <f>'2010'!$J$23</f>
        <v>4.0405952594610413E-3</v>
      </c>
      <c r="G33" s="116">
        <f>'2011'!$J$23</f>
        <v>5.3809976120203417E-3</v>
      </c>
      <c r="H33" s="116">
        <f>'2012'!$J$23</f>
        <v>6.9335601477603275E-3</v>
      </c>
      <c r="I33" s="116">
        <f>'2013'!$J$23</f>
        <v>8.6443659544487624E-3</v>
      </c>
      <c r="J33" s="116">
        <f>'2014'!$J$23</f>
        <v>1.0632919649700746E-2</v>
      </c>
      <c r="K33" s="116">
        <f>'2015'!$J$23</f>
        <v>1.3138484755389115E-2</v>
      </c>
      <c r="L33" s="114">
        <f>'2016'!$J$23</f>
        <v>1.5709116515113346E-2</v>
      </c>
      <c r="M33" s="142"/>
      <c r="N33" s="117">
        <f t="shared" si="3"/>
        <v>1.0996723415071493E-2</v>
      </c>
      <c r="O33" s="114">
        <f t="shared" si="5"/>
        <v>6.3346718046482673</v>
      </c>
    </row>
    <row r="34" spans="1:27" ht="30" x14ac:dyDescent="0.25">
      <c r="A34" s="127" t="s">
        <v>87</v>
      </c>
      <c r="B34" s="115">
        <f>'2006'!$G$23</f>
        <v>1.2743518359161037E-3</v>
      </c>
      <c r="C34" s="116">
        <f>'2007'!$G$23</f>
        <v>1.1961588259599338E-3</v>
      </c>
      <c r="D34" s="116">
        <f>'2008'!$G$23</f>
        <v>1.19838971990619E-3</v>
      </c>
      <c r="E34" s="116">
        <f>'2009'!$G$23</f>
        <v>1.6458638736254847E-3</v>
      </c>
      <c r="F34" s="116">
        <f>'2010'!$G$23</f>
        <v>2.5522484081891852E-3</v>
      </c>
      <c r="G34" s="116">
        <f>'2011'!$G$23</f>
        <v>4.1536068386991039E-3</v>
      </c>
      <c r="H34" s="116">
        <f>'2012'!$G$23</f>
        <v>6.6113860197599223E-3</v>
      </c>
      <c r="I34" s="116">
        <f>'2013'!$G$23</f>
        <v>9.2921969654039625E-3</v>
      </c>
      <c r="J34" s="116">
        <f>'2014'!$G$23</f>
        <v>1.1828764954705038E-2</v>
      </c>
      <c r="K34" s="116">
        <f>'2015'!$G$23</f>
        <v>1.4099788363763067E-2</v>
      </c>
      <c r="L34" s="114">
        <f>'2016'!$G$23</f>
        <v>1.6202778937442472E-2</v>
      </c>
      <c r="M34" s="142"/>
      <c r="N34" s="117">
        <f t="shared" si="3"/>
        <v>1.2825436527846963E-2</v>
      </c>
      <c r="O34" s="114">
        <f t="shared" si="5"/>
        <v>11.71452551860974</v>
      </c>
    </row>
    <row r="35" spans="1:27" x14ac:dyDescent="0.25">
      <c r="A35" s="127"/>
      <c r="B35" s="115"/>
      <c r="C35" s="116"/>
      <c r="D35" s="116"/>
      <c r="E35" s="116"/>
      <c r="F35" s="116"/>
      <c r="G35" s="116"/>
      <c r="H35" s="116"/>
      <c r="I35" s="116"/>
      <c r="J35" s="116"/>
      <c r="K35" s="116"/>
      <c r="L35" s="114"/>
      <c r="M35" s="142"/>
      <c r="N35" s="120"/>
      <c r="O35" s="121"/>
    </row>
    <row r="36" spans="1:27" ht="30" x14ac:dyDescent="0.25">
      <c r="A36" s="127" t="s">
        <v>88</v>
      </c>
      <c r="B36" s="115">
        <f>'2006'!$J$31</f>
        <v>0.62458643982755846</v>
      </c>
      <c r="C36" s="116">
        <f>'2007'!$J$31</f>
        <v>0.62278016902852829</v>
      </c>
      <c r="D36" s="116">
        <f>'2008'!$J$31</f>
        <v>0.62029098954282103</v>
      </c>
      <c r="E36" s="116">
        <f>'2009'!$J$31</f>
        <v>0.61735050548648651</v>
      </c>
      <c r="F36" s="116">
        <f>'2010'!$J$31</f>
        <v>0.61518185751830989</v>
      </c>
      <c r="G36" s="116">
        <f>'2011'!$J$31</f>
        <v>0.61172080538645435</v>
      </c>
      <c r="H36" s="116">
        <f>'2012'!$J$31</f>
        <v>0.60922391722511315</v>
      </c>
      <c r="I36" s="116">
        <f>'2013'!$J$31</f>
        <v>0.60703593278417889</v>
      </c>
      <c r="J36" s="116">
        <f>'2014'!$J$31</f>
        <v>0.60365259750442157</v>
      </c>
      <c r="K36" s="116">
        <f>'2015'!$J$31</f>
        <v>0.60081312133984432</v>
      </c>
      <c r="L36" s="114">
        <f>'2016'!$J$31</f>
        <v>0.5987010446117903</v>
      </c>
      <c r="M36" s="142"/>
      <c r="N36" s="117">
        <f t="shared" si="3"/>
        <v>-2.3773318487714135E-2</v>
      </c>
      <c r="O36" s="114">
        <f>(L36-B36)/B36</f>
        <v>-4.1444055722559131E-2</v>
      </c>
    </row>
    <row r="37" spans="1:27" ht="30" x14ac:dyDescent="0.25">
      <c r="A37" s="127" t="s">
        <v>89</v>
      </c>
      <c r="B37" s="115">
        <f>'2006'!$G$31</f>
        <v>0.54079181433885049</v>
      </c>
      <c r="C37" s="116">
        <f>'2007'!$G$31</f>
        <v>0.53920488904539721</v>
      </c>
      <c r="D37" s="116">
        <f>'2008'!$G$31</f>
        <v>0.53776219675141168</v>
      </c>
      <c r="E37" s="116">
        <f>'2009'!$G$31</f>
        <v>0.5363613527367338</v>
      </c>
      <c r="F37" s="116">
        <f>'2010'!$G$31</f>
        <v>0.53453627779419044</v>
      </c>
      <c r="G37" s="116">
        <f>'2011'!$G$31</f>
        <v>0.53259678043167147</v>
      </c>
      <c r="H37" s="116">
        <f>'2012'!$G$31</f>
        <v>0.53112799170981062</v>
      </c>
      <c r="I37" s="116">
        <f>'2013'!$G$31</f>
        <v>0.53027753570628366</v>
      </c>
      <c r="J37" s="116">
        <f>'2014'!$G$31</f>
        <v>0.52996374298035509</v>
      </c>
      <c r="K37" s="116">
        <f>'2015'!$G$31</f>
        <v>0.5297582290909385</v>
      </c>
      <c r="L37" s="114">
        <f>'2016'!$G$31</f>
        <v>0.52966655368650284</v>
      </c>
      <c r="M37" s="142"/>
      <c r="N37" s="117">
        <f t="shared" si="3"/>
        <v>-1.1033585247911981E-2</v>
      </c>
      <c r="O37" s="114">
        <f>(L37-B37)/B37</f>
        <v>-2.0572169099765177E-2</v>
      </c>
    </row>
    <row r="38" spans="1:27" x14ac:dyDescent="0.25">
      <c r="A38" s="127"/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4"/>
      <c r="M38" s="142"/>
      <c r="N38" s="120"/>
      <c r="O38" s="122"/>
    </row>
    <row r="39" spans="1:27" s="92" customFormat="1" ht="30.75" customHeight="1" x14ac:dyDescent="0.25">
      <c r="A39" s="129" t="s">
        <v>90</v>
      </c>
      <c r="B39" s="123"/>
      <c r="C39" s="85"/>
      <c r="D39" s="85"/>
      <c r="E39" s="85"/>
      <c r="F39" s="85"/>
      <c r="G39" s="85"/>
      <c r="H39" s="85"/>
      <c r="I39" s="85"/>
      <c r="J39" s="85"/>
      <c r="K39" s="85"/>
      <c r="L39" s="134"/>
      <c r="M39" s="144"/>
      <c r="N39" s="87"/>
      <c r="O39" s="124"/>
      <c r="P39" s="139"/>
    </row>
    <row r="40" spans="1:27" s="92" customFormat="1" ht="14.25" customHeight="1" x14ac:dyDescent="0.25">
      <c r="A40" s="127" t="s">
        <v>91</v>
      </c>
      <c r="B40" s="115">
        <f>'2006'!$J$13</f>
        <v>0.38298313620173202</v>
      </c>
      <c r="C40" s="116">
        <f>'2007'!$J$13</f>
        <v>0.38816089396267361</v>
      </c>
      <c r="D40" s="116">
        <f>'2008'!$J$13</f>
        <v>0.39405547828762638</v>
      </c>
      <c r="E40" s="116">
        <f>'2009'!$J$13</f>
        <v>0.40047896007494688</v>
      </c>
      <c r="F40" s="116">
        <f>'2010'!$J$13</f>
        <v>0.40527342549545542</v>
      </c>
      <c r="G40" s="116">
        <f>'2011'!$J$13</f>
        <v>0.4109347347820938</v>
      </c>
      <c r="H40" s="116">
        <f>'2012'!$J$13</f>
        <v>0.41353157869207552</v>
      </c>
      <c r="I40" s="116">
        <f>'2013'!$J$13</f>
        <v>0.41510611741106884</v>
      </c>
      <c r="J40" s="116">
        <f>'2013'!$J$13</f>
        <v>0.41510611741106884</v>
      </c>
      <c r="K40" s="116">
        <f>'2015'!$J$13</f>
        <v>0.41172302874862166</v>
      </c>
      <c r="L40" s="114">
        <f>'2016'!$J$13</f>
        <v>0.40589316716388774</v>
      </c>
      <c r="M40" s="142"/>
      <c r="N40" s="117">
        <f t="shared" ref="N40:N43" si="6">K40-B40</f>
        <v>2.8739892546889634E-2</v>
      </c>
      <c r="O40" s="114">
        <f t="shared" ref="O40:O47" si="7">(L40-B40)/B40</f>
        <v>5.9819947137536925E-2</v>
      </c>
      <c r="P40" s="139"/>
    </row>
    <row r="41" spans="1:27" s="93" customFormat="1" x14ac:dyDescent="0.25">
      <c r="A41" s="127" t="s">
        <v>92</v>
      </c>
      <c r="B41" s="115">
        <f>'2006'!$M$13</f>
        <v>0.38493670165905935</v>
      </c>
      <c r="C41" s="116">
        <f>'2007'!$M$13</f>
        <v>0.39021099737183401</v>
      </c>
      <c r="D41" s="116">
        <f>'2008'!$M$13</f>
        <v>0.39537696185802407</v>
      </c>
      <c r="E41" s="116">
        <f>'2009'!$M$13</f>
        <v>0.3998664537497375</v>
      </c>
      <c r="F41" s="116">
        <f>'2010'!$M$13</f>
        <v>0.40334458939197637</v>
      </c>
      <c r="G41" s="116">
        <f>'2011'!$M$13</f>
        <v>0.4083163222691813</v>
      </c>
      <c r="H41" s="116">
        <f>'2012'!$M$13</f>
        <v>0.41006428508604381</v>
      </c>
      <c r="I41" s="116">
        <f>'2013'!$M$13</f>
        <v>0.41102773259804448</v>
      </c>
      <c r="J41" s="116">
        <f>'2013'!$M$13</f>
        <v>0.41102773259804448</v>
      </c>
      <c r="K41" s="116">
        <f>'2015'!$M$13</f>
        <v>0.40930630056438772</v>
      </c>
      <c r="L41" s="114">
        <f>'2016'!$M$13</f>
        <v>0.40381942457486503</v>
      </c>
      <c r="M41" s="145"/>
      <c r="N41" s="60">
        <f t="shared" si="6"/>
        <v>2.436959890532836E-2</v>
      </c>
      <c r="O41" s="114">
        <f t="shared" si="7"/>
        <v>4.9054098594449452E-2</v>
      </c>
      <c r="P41" s="140"/>
    </row>
    <row r="42" spans="1:27" s="93" customFormat="1" x14ac:dyDescent="0.25">
      <c r="A42" s="127" t="s">
        <v>93</v>
      </c>
      <c r="B42" s="115">
        <f>'2006'!$Q$13</f>
        <v>0.37570336840931917</v>
      </c>
      <c r="C42" s="116">
        <f>'2007'!$Q$13</f>
        <v>0.38104035552109644</v>
      </c>
      <c r="D42" s="116">
        <f>'2008'!$Q$13</f>
        <v>0.38960544314400547</v>
      </c>
      <c r="E42" s="116">
        <f>'2009'!$Q$13</f>
        <v>0.40241826711919437</v>
      </c>
      <c r="F42" s="116">
        <f>'2010'!$Q$13</f>
        <v>0.41092907444607224</v>
      </c>
      <c r="G42" s="116">
        <f>'2011'!$Q$13</f>
        <v>0.41807793435035023</v>
      </c>
      <c r="H42" s="116">
        <f>'2012'!$Q$13</f>
        <v>0.42252204168910379</v>
      </c>
      <c r="I42" s="116">
        <f>'2013'!$Q$13</f>
        <v>0.42543624935558438</v>
      </c>
      <c r="J42" s="116">
        <f>'2013'!$Q$13</f>
        <v>0.42543624935558438</v>
      </c>
      <c r="K42" s="116">
        <f>'2015'!$Q$13</f>
        <v>0.41783422198773185</v>
      </c>
      <c r="L42" s="114">
        <f>'2016'!$Q$13</f>
        <v>0.41113602238766467</v>
      </c>
      <c r="M42" s="145"/>
      <c r="N42" s="60">
        <f t="shared" si="6"/>
        <v>4.2130853578412675E-2</v>
      </c>
      <c r="O42" s="114">
        <f t="shared" si="7"/>
        <v>9.4310184463777633E-2</v>
      </c>
      <c r="P42" s="140"/>
    </row>
    <row r="43" spans="1:27" s="93" customFormat="1" x14ac:dyDescent="0.25">
      <c r="A43" s="127" t="s">
        <v>94</v>
      </c>
      <c r="B43" s="115">
        <f>'2006'!$G$13</f>
        <v>0.11274978805354827</v>
      </c>
      <c r="C43" s="116">
        <f>'2007'!$G$13</f>
        <v>0.11272445734356315</v>
      </c>
      <c r="D43" s="116">
        <f>'2008'!$G$13</f>
        <v>0.11156080383612627</v>
      </c>
      <c r="E43" s="116">
        <f>'2009'!$G$13</f>
        <v>0.11087031135726721</v>
      </c>
      <c r="F43" s="116">
        <f>'2010'!$G$13</f>
        <v>0.11100116307095706</v>
      </c>
      <c r="G43" s="116">
        <f>'2011'!$G$13</f>
        <v>0.10983474179835725</v>
      </c>
      <c r="H43" s="116">
        <f>'2012'!$G$13</f>
        <v>0.10757695095082949</v>
      </c>
      <c r="I43" s="116">
        <f>'2013'!$G$13</f>
        <v>0.10573328503214968</v>
      </c>
      <c r="J43" s="116">
        <f>'2013'!$G$13</f>
        <v>0.10573328503214968</v>
      </c>
      <c r="K43" s="116">
        <f>'2015'!$G$13</f>
        <v>9.822293845892395E-2</v>
      </c>
      <c r="L43" s="114">
        <f>'2016'!$G$13</f>
        <v>9.4086983655002163E-2</v>
      </c>
      <c r="M43" s="145"/>
      <c r="N43" s="60">
        <f t="shared" si="6"/>
        <v>-1.4526849594624316E-2</v>
      </c>
      <c r="O43" s="114">
        <f t="shared" si="7"/>
        <v>-0.16552407521761883</v>
      </c>
      <c r="P43" s="140"/>
    </row>
    <row r="44" spans="1:27" s="93" customFormat="1" ht="15.75" customHeight="1" x14ac:dyDescent="0.25">
      <c r="A44" s="127" t="s">
        <v>95</v>
      </c>
      <c r="B44" s="125">
        <f>'2006'!$H$13</f>
        <v>3312762</v>
      </c>
      <c r="C44" s="126">
        <f>'2007'!$H$13</f>
        <v>3439857</v>
      </c>
      <c r="D44" s="126">
        <f>'2008'!$H$13</f>
        <v>3583217</v>
      </c>
      <c r="E44" s="126">
        <f>'2009'!$H$13</f>
        <v>3749431</v>
      </c>
      <c r="F44" s="126">
        <f>'2010'!$H$13</f>
        <v>3956250</v>
      </c>
      <c r="G44" s="126">
        <f>'2011'!$H$13</f>
        <v>4202136</v>
      </c>
      <c r="H44" s="126">
        <f>'2012'!$H$13</f>
        <v>4365021</v>
      </c>
      <c r="I44" s="126">
        <f>'2013'!$H$13</f>
        <v>4486068</v>
      </c>
      <c r="J44" s="126">
        <f>'2013'!$H$13</f>
        <v>4486068</v>
      </c>
      <c r="K44" s="126">
        <f>'2015'!$H$13</f>
        <v>4730817</v>
      </c>
      <c r="L44" s="135">
        <f>'2016'!$H$13</f>
        <v>4761206</v>
      </c>
      <c r="M44" s="145"/>
      <c r="N44" s="112">
        <f>K44-B44</f>
        <v>1418055</v>
      </c>
      <c r="O44" s="114">
        <f t="shared" si="7"/>
        <v>0.43723153066836679</v>
      </c>
      <c r="P44" s="140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93" customFormat="1" ht="15.75" customHeight="1" x14ac:dyDescent="0.25">
      <c r="A45" s="127" t="s">
        <v>96</v>
      </c>
      <c r="B45" s="125">
        <f>'2006'!$L$13</f>
        <v>2625179</v>
      </c>
      <c r="C45" s="126">
        <f>'2007'!$L$13</f>
        <v>2684981</v>
      </c>
      <c r="D45" s="126">
        <f>'2008'!$L$13</f>
        <v>2772046</v>
      </c>
      <c r="E45" s="126">
        <f>'2009'!$L$13</f>
        <v>2845105</v>
      </c>
      <c r="F45" s="126">
        <f>'2010'!$L$13</f>
        <v>2936082</v>
      </c>
      <c r="G45" s="126">
        <f>'2011'!$L$13</f>
        <v>3055380</v>
      </c>
      <c r="H45" s="126">
        <f>'2012'!$L$13</f>
        <v>3123718</v>
      </c>
      <c r="I45" s="126">
        <f>'2013'!$L$13</f>
        <v>3184670</v>
      </c>
      <c r="J45" s="126">
        <f>'2013'!$L$13</f>
        <v>3184670</v>
      </c>
      <c r="K45" s="126">
        <f>'2015'!$L$13</f>
        <v>3370251</v>
      </c>
      <c r="L45" s="135">
        <f>'2016'!$L$13</f>
        <v>3394307</v>
      </c>
      <c r="M45" s="145"/>
      <c r="N45" s="112">
        <f>K45-B45</f>
        <v>745072</v>
      </c>
      <c r="O45" s="114">
        <f t="shared" si="7"/>
        <v>0.2929811643320322</v>
      </c>
      <c r="P45" s="140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7" s="93" customFormat="1" ht="15.75" customHeight="1" x14ac:dyDescent="0.25">
      <c r="A46" s="127" t="s">
        <v>97</v>
      </c>
      <c r="B46" s="125">
        <f>'2006'!$P$13</f>
        <v>687583</v>
      </c>
      <c r="C46" s="126">
        <f>'2007'!$P$13</f>
        <v>754876</v>
      </c>
      <c r="D46" s="126">
        <f>'2008'!$P$13</f>
        <v>811171</v>
      </c>
      <c r="E46" s="126">
        <f>'2009'!$P$13</f>
        <v>904326</v>
      </c>
      <c r="F46" s="126">
        <f>'2010'!$P$13</f>
        <v>1020168</v>
      </c>
      <c r="G46" s="126">
        <f>'2011'!$P$13</f>
        <v>1146756</v>
      </c>
      <c r="H46" s="126">
        <f>'2012'!$P$13</f>
        <v>1241303</v>
      </c>
      <c r="I46" s="126">
        <f>'2013'!$P$13</f>
        <v>1301398</v>
      </c>
      <c r="J46" s="126">
        <f>'2013'!$P$13</f>
        <v>1301398</v>
      </c>
      <c r="K46" s="126">
        <f>'2015'!$P$13</f>
        <v>1360566</v>
      </c>
      <c r="L46" s="135">
        <f>'2016'!$P$13</f>
        <v>1366899</v>
      </c>
      <c r="M46" s="145"/>
      <c r="N46" s="112">
        <f>K46-B46</f>
        <v>672983</v>
      </c>
      <c r="O46" s="114">
        <f t="shared" si="7"/>
        <v>0.98797672426456151</v>
      </c>
      <c r="P46" s="140"/>
    </row>
    <row r="47" spans="1:27" s="93" customFormat="1" ht="15.75" customHeight="1" x14ac:dyDescent="0.25">
      <c r="A47" s="127" t="s">
        <v>98</v>
      </c>
      <c r="B47" s="125">
        <f>'2006'!$E$13</f>
        <v>4175722</v>
      </c>
      <c r="C47" s="126">
        <f>'2007'!$E$13</f>
        <v>4269296</v>
      </c>
      <c r="D47" s="126">
        <f>'2008'!$E$13</f>
        <v>4325811</v>
      </c>
      <c r="E47" s="126">
        <f>'2009'!$E$13</f>
        <v>4385398</v>
      </c>
      <c r="F47" s="126">
        <f>'2010'!$E$13</f>
        <v>4472320</v>
      </c>
      <c r="G47" s="126">
        <f>'2011'!$E$13</f>
        <v>4551698</v>
      </c>
      <c r="H47" s="126">
        <f>'2012'!$E$13</f>
        <v>4624172</v>
      </c>
      <c r="I47" s="126">
        <f>'2013'!$E$13</f>
        <v>4694472</v>
      </c>
      <c r="J47" s="126">
        <f>'2013'!$E$13</f>
        <v>4694472</v>
      </c>
      <c r="K47" s="126">
        <f>'2015'!$E$13</f>
        <v>4597216</v>
      </c>
      <c r="L47" s="135">
        <f>'2016'!$E$13</f>
        <v>4521132</v>
      </c>
      <c r="M47" s="145"/>
      <c r="N47" s="112">
        <f>K47-B47</f>
        <v>421494</v>
      </c>
      <c r="O47" s="114">
        <f t="shared" si="7"/>
        <v>8.2718629257407458E-2</v>
      </c>
      <c r="P47" s="140"/>
    </row>
    <row r="48" spans="1:27" s="93" customFormat="1" ht="15.75" customHeight="1" x14ac:dyDescent="0.25">
      <c r="A48" s="128"/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33"/>
      <c r="M48" s="145"/>
      <c r="N48" s="112"/>
      <c r="O48" s="114"/>
      <c r="P48" s="140"/>
    </row>
    <row r="49" spans="1:16" s="96" customFormat="1" ht="30.75" customHeight="1" x14ac:dyDescent="0.25">
      <c r="A49" s="129" t="s">
        <v>99</v>
      </c>
      <c r="B49" s="123"/>
      <c r="C49" s="85"/>
      <c r="D49" s="85"/>
      <c r="E49" s="85"/>
      <c r="F49" s="85"/>
      <c r="G49" s="85"/>
      <c r="H49" s="85"/>
      <c r="I49" s="85"/>
      <c r="J49" s="85"/>
      <c r="K49" s="85"/>
      <c r="L49" s="134"/>
      <c r="M49" s="146"/>
      <c r="N49" s="95"/>
      <c r="O49" s="124"/>
      <c r="P49" s="141"/>
    </row>
    <row r="50" spans="1:16" s="93" customFormat="1" x14ac:dyDescent="0.25">
      <c r="A50" s="127" t="s">
        <v>91</v>
      </c>
      <c r="B50" s="115">
        <f>'2006'!$J$14</f>
        <v>0.61701686379826792</v>
      </c>
      <c r="C50" s="116">
        <f>'2007'!$J$14</f>
        <v>0.61183910603732639</v>
      </c>
      <c r="D50" s="116">
        <f>'2008'!$J$14</f>
        <v>0.60594452171237367</v>
      </c>
      <c r="E50" s="116">
        <f>'2009'!$J$14</f>
        <v>0.59952103992505312</v>
      </c>
      <c r="F50" s="116">
        <f>'2010'!$J$14</f>
        <v>0.59472657450454458</v>
      </c>
      <c r="G50" s="116">
        <f>'2011'!$J$14</f>
        <v>0.58906526521790625</v>
      </c>
      <c r="H50" s="116">
        <f>'2012'!$J$14</f>
        <v>0.58646842130792443</v>
      </c>
      <c r="I50" s="116">
        <f>'2013'!$J$14</f>
        <v>0.58489388258893116</v>
      </c>
      <c r="J50" s="116">
        <f>'2014'!$J$14</f>
        <v>0.58443540347191747</v>
      </c>
      <c r="K50" s="116">
        <f>'2015'!$J$14</f>
        <v>0.58827697125137834</v>
      </c>
      <c r="L50" s="114">
        <f>'2016'!$J$14</f>
        <v>0.59410683283611232</v>
      </c>
      <c r="M50" s="145"/>
      <c r="N50" s="60">
        <f t="shared" ref="N50:N53" si="8">K50-B50</f>
        <v>-2.8739892546889578E-2</v>
      </c>
      <c r="O50" s="114">
        <f t="shared" ref="O50:O57" si="9">(L50-B50)/B50</f>
        <v>-3.7130315727717259E-2</v>
      </c>
      <c r="P50" s="140"/>
    </row>
    <row r="51" spans="1:16" s="93" customFormat="1" x14ac:dyDescent="0.25">
      <c r="A51" s="127" t="s">
        <v>92</v>
      </c>
      <c r="B51" s="115">
        <f>'2006'!$M$14</f>
        <v>0.61506329834094065</v>
      </c>
      <c r="C51" s="116">
        <f>'2007'!$M$14</f>
        <v>0.60978900262816593</v>
      </c>
      <c r="D51" s="116">
        <f>'2008'!$M$14</f>
        <v>0.60462303814197593</v>
      </c>
      <c r="E51" s="116">
        <f>'2009'!$M$14</f>
        <v>0.6001335462502625</v>
      </c>
      <c r="F51" s="116">
        <f>'2010'!$M$14</f>
        <v>0.59665541060802363</v>
      </c>
      <c r="G51" s="116">
        <f>'2011'!$M$14</f>
        <v>0.59168367773081876</v>
      </c>
      <c r="H51" s="116">
        <f>'2012'!$M$14</f>
        <v>0.58993571491395613</v>
      </c>
      <c r="I51" s="116">
        <f>'2013'!$M$14</f>
        <v>0.58897226740195552</v>
      </c>
      <c r="J51" s="116">
        <f>'2013'!$M$14</f>
        <v>0.58897226740195552</v>
      </c>
      <c r="K51" s="116">
        <f>'2015'!$M$14</f>
        <v>0.59069369943561234</v>
      </c>
      <c r="L51" s="114">
        <f>'2016'!$M$14</f>
        <v>0.59618057542513503</v>
      </c>
      <c r="M51" s="145"/>
      <c r="N51" s="60">
        <f t="shared" si="8"/>
        <v>-2.4369598905328305E-2</v>
      </c>
      <c r="O51" s="114">
        <f t="shared" si="9"/>
        <v>-3.0700454679606949E-2</v>
      </c>
      <c r="P51" s="140"/>
    </row>
    <row r="52" spans="1:16" s="93" customFormat="1" x14ac:dyDescent="0.25">
      <c r="A52" s="127" t="s">
        <v>93</v>
      </c>
      <c r="B52" s="115">
        <f>'2006'!$Q$14</f>
        <v>0.62429663159068083</v>
      </c>
      <c r="C52" s="116">
        <f>'2007'!$Q$14</f>
        <v>0.6189596444789035</v>
      </c>
      <c r="D52" s="116">
        <f>'2008'!$Q$14</f>
        <v>0.61039455685599453</v>
      </c>
      <c r="E52" s="116">
        <f>'2009'!$Q$14</f>
        <v>0.59758173288080563</v>
      </c>
      <c r="F52" s="116">
        <f>'2010'!$Q$14</f>
        <v>0.58907092555392782</v>
      </c>
      <c r="G52" s="116">
        <f>'2011'!$Q$14</f>
        <v>0.58192206564964977</v>
      </c>
      <c r="H52" s="116">
        <f>'2012'!$Q$14</f>
        <v>0.57747795831089621</v>
      </c>
      <c r="I52" s="116">
        <f>'2013'!$Q$14</f>
        <v>0.57456375064441567</v>
      </c>
      <c r="J52" s="116">
        <f>'2013'!$Q$14</f>
        <v>0.57456375064441567</v>
      </c>
      <c r="K52" s="116">
        <f>'2015'!$Q$14</f>
        <v>0.58216577801226821</v>
      </c>
      <c r="L52" s="114">
        <f>'2016'!$Q$14</f>
        <v>0.58886397761233533</v>
      </c>
      <c r="M52" s="145"/>
      <c r="N52" s="60">
        <f t="shared" si="8"/>
        <v>-4.2130853578412619E-2</v>
      </c>
      <c r="O52" s="114">
        <f t="shared" si="9"/>
        <v>-5.6756119103293291E-2</v>
      </c>
      <c r="P52" s="140"/>
    </row>
    <row r="53" spans="1:16" s="93" customFormat="1" x14ac:dyDescent="0.25">
      <c r="A53" s="127" t="s">
        <v>94</v>
      </c>
      <c r="B53" s="115">
        <f>'2006'!$G$14</f>
        <v>0.88725021194645171</v>
      </c>
      <c r="C53" s="116">
        <f>'2007'!$G$14</f>
        <v>0.88727554265643682</v>
      </c>
      <c r="D53" s="116">
        <f>'2008'!$G$14</f>
        <v>0.88843919616387368</v>
      </c>
      <c r="E53" s="116">
        <f>'2009'!$G$14</f>
        <v>0.88912968864273279</v>
      </c>
      <c r="F53" s="116">
        <f>'2010'!$G$14</f>
        <v>0.88899883692904291</v>
      </c>
      <c r="G53" s="116">
        <f>'2011'!$G$14</f>
        <v>0.89016525820164272</v>
      </c>
      <c r="H53" s="116">
        <f>'2012'!$G$14</f>
        <v>0.89242304904917047</v>
      </c>
      <c r="I53" s="116">
        <f>'2013'!$G$14</f>
        <v>0.89426671496785026</v>
      </c>
      <c r="J53" s="116">
        <f>'2014'!$G$14</f>
        <v>0.89806304722095298</v>
      </c>
      <c r="K53" s="116">
        <f>'2015'!$G$14</f>
        <v>0.90177706154107606</v>
      </c>
      <c r="L53" s="114">
        <f>'2016'!$G$14</f>
        <v>0.90591301634499788</v>
      </c>
      <c r="M53" s="145"/>
      <c r="N53" s="60">
        <f t="shared" si="8"/>
        <v>1.4526849594624358E-2</v>
      </c>
      <c r="O53" s="114">
        <f t="shared" si="9"/>
        <v>2.1034432167227852E-2</v>
      </c>
      <c r="P53" s="140"/>
    </row>
    <row r="54" spans="1:16" s="93" customFormat="1" ht="15.75" customHeight="1" x14ac:dyDescent="0.25">
      <c r="A54" s="127" t="s">
        <v>95</v>
      </c>
      <c r="B54" s="125">
        <f>'2006'!$H$14</f>
        <v>5337128</v>
      </c>
      <c r="C54" s="126">
        <f>'2007'!$H$14</f>
        <v>5422079</v>
      </c>
      <c r="D54" s="126">
        <f>'2008'!$H$14</f>
        <v>5509962</v>
      </c>
      <c r="E54" s="126">
        <f>'2009'!$H$14</f>
        <v>5612936</v>
      </c>
      <c r="F54" s="126">
        <f>'2010'!$H$14</f>
        <v>5805678</v>
      </c>
      <c r="G54" s="126">
        <f>'2011'!$H$14</f>
        <v>6023663</v>
      </c>
      <c r="H54" s="126">
        <f>'2012'!$H$14</f>
        <v>6190451</v>
      </c>
      <c r="I54" s="126">
        <f>'2014'!$H$14</f>
        <v>6522333</v>
      </c>
      <c r="J54" s="126">
        <f>'2014'!$H$14</f>
        <v>6522333</v>
      </c>
      <c r="K54" s="126">
        <f>'2015'!$H$14</f>
        <v>6759473</v>
      </c>
      <c r="L54" s="135">
        <f>'2016'!$H$14</f>
        <v>6968989</v>
      </c>
      <c r="M54" s="145"/>
      <c r="N54" s="112">
        <f>K54-B54</f>
        <v>1422345</v>
      </c>
      <c r="O54" s="114">
        <f t="shared" si="9"/>
        <v>0.30575639182721492</v>
      </c>
      <c r="P54" s="140"/>
    </row>
    <row r="55" spans="1:16" s="93" customFormat="1" ht="15.75" customHeight="1" x14ac:dyDescent="0.25">
      <c r="A55" s="127" t="s">
        <v>96</v>
      </c>
      <c r="B55" s="125">
        <f>'2006'!$L$14</f>
        <v>4194589</v>
      </c>
      <c r="C55" s="126">
        <f>'2007'!$L$14</f>
        <v>4195863</v>
      </c>
      <c r="D55" s="126">
        <f>'2008'!$L$14</f>
        <v>4239101</v>
      </c>
      <c r="E55" s="126">
        <f>'2009'!$L$14</f>
        <v>4270033</v>
      </c>
      <c r="F55" s="126">
        <f>'2010'!$L$14</f>
        <v>4343257</v>
      </c>
      <c r="G55" s="126">
        <f>'2011'!$L$14</f>
        <v>4427495</v>
      </c>
      <c r="H55" s="126">
        <f>'2012'!$L$14</f>
        <v>4493912</v>
      </c>
      <c r="I55" s="126">
        <f>'2013'!$L$14</f>
        <v>4563396</v>
      </c>
      <c r="J55" s="126">
        <f>'2013'!$L$14</f>
        <v>4563396</v>
      </c>
      <c r="K55" s="126">
        <f>'2015'!$L$14</f>
        <v>4863805</v>
      </c>
      <c r="L55" s="135">
        <f>'2016'!$L$14</f>
        <v>5011200</v>
      </c>
      <c r="M55" s="145"/>
      <c r="N55" s="112">
        <f>K55-B55</f>
        <v>669216</v>
      </c>
      <c r="O55" s="114">
        <f t="shared" si="9"/>
        <v>0.19468200579365463</v>
      </c>
      <c r="P55" s="140"/>
    </row>
    <row r="56" spans="1:16" s="93" customFormat="1" ht="15.75" customHeight="1" x14ac:dyDescent="0.25">
      <c r="A56" s="127" t="s">
        <v>97</v>
      </c>
      <c r="B56" s="125">
        <f>'2006'!$P$14</f>
        <v>1142539</v>
      </c>
      <c r="C56" s="126">
        <f>'2007'!$P$14</f>
        <v>1226216</v>
      </c>
      <c r="D56" s="126">
        <f>'2008'!$P$14</f>
        <v>1270861</v>
      </c>
      <c r="E56" s="126">
        <f>'2009'!$P$14</f>
        <v>1342903</v>
      </c>
      <c r="F56" s="126">
        <f>'2010'!$P$14</f>
        <v>1462421</v>
      </c>
      <c r="G56" s="126">
        <f>'2011'!$P$14</f>
        <v>1596168</v>
      </c>
      <c r="H56" s="126">
        <f>'2012'!$P$14</f>
        <v>1696539</v>
      </c>
      <c r="I56" s="126">
        <f>'2013'!$P$14</f>
        <v>1757575</v>
      </c>
      <c r="J56" s="126">
        <f>'2013'!$P$14</f>
        <v>1757575</v>
      </c>
      <c r="K56" s="126">
        <f>'2015'!$P$14</f>
        <v>1895668</v>
      </c>
      <c r="L56" s="135">
        <f>'2016'!$P$14</f>
        <v>1957789</v>
      </c>
      <c r="M56" s="145"/>
      <c r="N56" s="112">
        <f>K56-B56</f>
        <v>753129</v>
      </c>
      <c r="O56" s="114">
        <f t="shared" si="9"/>
        <v>0.71354238236068968</v>
      </c>
      <c r="P56" s="140"/>
    </row>
    <row r="57" spans="1:16" ht="15.75" customHeight="1" x14ac:dyDescent="0.25">
      <c r="A57" s="127" t="s">
        <v>98</v>
      </c>
      <c r="B57" s="125">
        <f>'2006'!$E$14</f>
        <v>32859576</v>
      </c>
      <c r="C57" s="126">
        <f>'2007'!$E$14</f>
        <v>33604437</v>
      </c>
      <c r="D57" s="126">
        <f>'2008'!$E$14</f>
        <v>34449555</v>
      </c>
      <c r="E57" s="126">
        <f>'2009'!$E$14</f>
        <v>35168906</v>
      </c>
      <c r="F57" s="126">
        <f>'2010'!$E$14</f>
        <v>35818429</v>
      </c>
      <c r="G57" s="126">
        <f>'2011'!$E$14</f>
        <v>36889634</v>
      </c>
      <c r="H57" s="126">
        <f>'2012'!$E$14</f>
        <v>38360612</v>
      </c>
      <c r="I57" s="126">
        <f>'2014'!$E$14</f>
        <v>40958608</v>
      </c>
      <c r="J57" s="126">
        <f>'2014'!$E$14</f>
        <v>40958608</v>
      </c>
      <c r="K57" s="126">
        <f>'2015'!$E$14</f>
        <v>42206678</v>
      </c>
      <c r="L57" s="135">
        <f>'2016'!$E$14</f>
        <v>43531551</v>
      </c>
      <c r="M57" s="142"/>
      <c r="N57" s="113">
        <f>K57-B57</f>
        <v>9347102</v>
      </c>
      <c r="O57" s="114">
        <f t="shared" si="9"/>
        <v>0.3247751888216695</v>
      </c>
    </row>
    <row r="58" spans="1:16" ht="15.75" customHeight="1" x14ac:dyDescent="0.25">
      <c r="A58" s="128"/>
      <c r="B58" s="111"/>
      <c r="C58" s="112"/>
      <c r="D58" s="112"/>
      <c r="E58" s="112"/>
      <c r="F58" s="112"/>
      <c r="G58" s="112"/>
      <c r="H58" s="112"/>
      <c r="I58" s="112"/>
      <c r="J58" s="112"/>
      <c r="K58" s="112"/>
      <c r="L58" s="133"/>
      <c r="M58" s="142"/>
      <c r="N58" s="113"/>
      <c r="O58" s="114"/>
    </row>
    <row r="59" spans="1:16" s="92" customFormat="1" ht="30.75" customHeight="1" x14ac:dyDescent="0.25">
      <c r="A59" s="129" t="s">
        <v>100</v>
      </c>
      <c r="B59" s="123"/>
      <c r="C59" s="85"/>
      <c r="D59" s="85"/>
      <c r="E59" s="85"/>
      <c r="F59" s="85"/>
      <c r="G59" s="85"/>
      <c r="H59" s="85"/>
      <c r="I59" s="85"/>
      <c r="J59" s="85"/>
      <c r="K59" s="85"/>
      <c r="L59" s="134"/>
      <c r="M59" s="144"/>
      <c r="N59" s="87"/>
      <c r="O59" s="124"/>
      <c r="P59" s="139"/>
    </row>
    <row r="60" spans="1:16" x14ac:dyDescent="0.25">
      <c r="A60" s="127" t="s">
        <v>91</v>
      </c>
      <c r="B60" s="115">
        <f>'2006'!$J$52+'2006'!$J$54</f>
        <v>0.37887418221503399</v>
      </c>
      <c r="C60" s="116">
        <f>'2007'!$J$52+'2007'!$J$54</f>
        <v>0.38408977451428217</v>
      </c>
      <c r="D60" s="116">
        <f>'2008'!$J$52+'2008'!$J$54</f>
        <v>0.39000628932961728</v>
      </c>
      <c r="E60" s="116">
        <f>'2009'!$J$52+'2009'!$J$54</f>
        <v>0.3963865120860996</v>
      </c>
      <c r="F60" s="116">
        <f>'2010'!$J$52+'2010'!$J$54</f>
        <v>0.40120209860183359</v>
      </c>
      <c r="G60" s="116">
        <f>'2011'!$J$52+'2011'!$J$54</f>
        <v>0.40685642266193578</v>
      </c>
      <c r="H60" s="116">
        <f>'2012'!$J$52+'2012'!$J$54</f>
        <v>0.40943730417739727</v>
      </c>
      <c r="I60" s="116">
        <f>'2013'!$J$52+'2013'!$J$54</f>
        <v>0.41067900282399278</v>
      </c>
      <c r="J60" s="116">
        <f>'2014'!$J$52+'2014'!$J$54</f>
        <v>0.41059490909455842</v>
      </c>
      <c r="K60" s="116">
        <f>'2015'!$J$52+'2015'!$J$54</f>
        <v>0.40687763320159887</v>
      </c>
      <c r="L60" s="114">
        <f>'2016'!$J$52+'2016'!$J$54</f>
        <v>0.40124183783816042</v>
      </c>
      <c r="M60" s="142"/>
      <c r="N60" s="117">
        <f t="shared" ref="N60:N63" si="10">K60-B60</f>
        <v>2.8003450986564871E-2</v>
      </c>
      <c r="O60" s="114">
        <f>(L60-B60)/B60</f>
        <v>5.9037159756722163E-2</v>
      </c>
    </row>
    <row r="61" spans="1:16" x14ac:dyDescent="0.25">
      <c r="A61" s="127" t="s">
        <v>94</v>
      </c>
      <c r="B61" s="115">
        <f>'2006'!$G$52+'2006'!$G$54</f>
        <v>0.11131118750549814</v>
      </c>
      <c r="C61" s="116">
        <f>'2007'!$G$52+'2007'!$G$54</f>
        <v>0.11129145891164201</v>
      </c>
      <c r="D61" s="116">
        <f>'2008'!$G$52+'2008'!$G$54</f>
        <v>0.11016202916047266</v>
      </c>
      <c r="E61" s="116">
        <f>'2009'!$G$52+'2009'!$G$54</f>
        <v>0.10947003390579189</v>
      </c>
      <c r="F61" s="116">
        <f>'2010'!$G$52+'2010'!$G$54</f>
        <v>0.10962720003045862</v>
      </c>
      <c r="G61" s="116">
        <f>'2011'!$G$52+'2011'!$G$54</f>
        <v>0.10841268326027745</v>
      </c>
      <c r="H61" s="116">
        <f>'2012'!$G$52+'2012'!$G$54</f>
        <v>0.10619399646163163</v>
      </c>
      <c r="I61" s="116">
        <f>'2013'!$G$52+'2013'!$G$54</f>
        <v>0.1042991822282876</v>
      </c>
      <c r="J61" s="116">
        <f>'2014'!$G$52+'2014'!$G$54</f>
        <v>0.10043122085471495</v>
      </c>
      <c r="K61" s="116">
        <f>'2015'!$G$52+'2015'!$G$54</f>
        <v>9.6757654395166356E-2</v>
      </c>
      <c r="L61" s="114">
        <f>'2016'!$G$52+'2016'!$G$54</f>
        <v>9.2730743047167621E-2</v>
      </c>
      <c r="M61" s="142"/>
      <c r="N61" s="117">
        <f t="shared" si="10"/>
        <v>-1.4553533110331779E-2</v>
      </c>
      <c r="O61" s="114">
        <f>(L61-B61)/B61</f>
        <v>-0.16692342319511008</v>
      </c>
    </row>
    <row r="62" spans="1:16" ht="30" x14ac:dyDescent="0.25">
      <c r="A62" s="127" t="s">
        <v>101</v>
      </c>
      <c r="B62" s="125">
        <f>'2006'!$H$52+'2006'!$H$54</f>
        <v>3277220</v>
      </c>
      <c r="C62" s="126">
        <f>'2007'!$H$52+'2007'!$H$54</f>
        <v>3403779</v>
      </c>
      <c r="D62" s="126">
        <f>'2008'!$H$52+'2008'!$H$54</f>
        <v>3546397</v>
      </c>
      <c r="E62" s="126">
        <f>'2009'!$H$52+'2009'!$H$54</f>
        <v>3711116</v>
      </c>
      <c r="F62" s="126">
        <f>'2010'!$H$52+'2010'!$H$54</f>
        <v>3916506</v>
      </c>
      <c r="G62" s="126">
        <f>'2011'!$H$52+'2011'!$H$54</f>
        <v>4160432</v>
      </c>
      <c r="H62" s="126">
        <f>'2012'!$H$52+'2012'!$H$54</f>
        <v>4321804</v>
      </c>
      <c r="I62" s="126">
        <f>'2013'!$H$52+'2013'!$H$54</f>
        <v>4438224</v>
      </c>
      <c r="J62" s="126">
        <f>'2014'!$H$52+'2014'!$H$54</f>
        <v>4582263</v>
      </c>
      <c r="K62" s="126">
        <f>'2015'!$H$52+'2015'!$H$54</f>
        <v>4675142</v>
      </c>
      <c r="L62" s="135">
        <f>'2016'!$H$52+'2016'!$H$54</f>
        <v>4706645</v>
      </c>
      <c r="M62" s="142"/>
      <c r="N62" s="126">
        <f t="shared" si="10"/>
        <v>1397922</v>
      </c>
      <c r="O62" s="114">
        <f>(L62-B62)/B62</f>
        <v>0.43616998553652181</v>
      </c>
    </row>
    <row r="63" spans="1:16" ht="30" x14ac:dyDescent="0.25">
      <c r="A63" s="127" t="s">
        <v>102</v>
      </c>
      <c r="B63" s="125">
        <f>'2006'!$E$52+'2006'!$E$54</f>
        <v>4122443</v>
      </c>
      <c r="C63" s="126">
        <f>'2007'!$E$52+'2007'!$E$54</f>
        <v>4215023</v>
      </c>
      <c r="D63" s="126">
        <f>'2008'!$E$52+'2008'!$E$54</f>
        <v>4271573</v>
      </c>
      <c r="E63" s="126">
        <f>'2009'!$E$52+'2009'!$E$54</f>
        <v>4330011</v>
      </c>
      <c r="F63" s="126">
        <f>'2010'!$E$52+'2010'!$E$54</f>
        <v>4416962</v>
      </c>
      <c r="G63" s="126">
        <f>'2011'!$E$52+'2011'!$E$54</f>
        <v>4492766</v>
      </c>
      <c r="H63" s="126">
        <f>'2012'!$E$52+'2012'!$E$54</f>
        <v>4564726</v>
      </c>
      <c r="I63" s="126">
        <f>'2013'!$E$52+'2013'!$E$54</f>
        <v>4630799</v>
      </c>
      <c r="J63" s="126">
        <f>'2014'!$E$52+'2014'!$E$54</f>
        <v>4580439</v>
      </c>
      <c r="K63" s="126">
        <f>'2015'!$E$52+'2015'!$E$54</f>
        <v>4528635</v>
      </c>
      <c r="L63" s="135">
        <f>'2016'!$E$52+'2016'!$E$54</f>
        <v>4455961</v>
      </c>
      <c r="M63" s="142"/>
      <c r="N63" s="126">
        <f t="shared" si="10"/>
        <v>406192</v>
      </c>
      <c r="O63" s="114">
        <f>(L63-B63)/B63</f>
        <v>8.0902998537517687E-2</v>
      </c>
    </row>
    <row r="64" spans="1:16" x14ac:dyDescent="0.25">
      <c r="A64" s="127"/>
      <c r="B64" s="115"/>
      <c r="C64" s="116"/>
      <c r="D64" s="116"/>
      <c r="E64" s="116"/>
      <c r="F64" s="116"/>
      <c r="G64" s="116"/>
      <c r="H64" s="116"/>
      <c r="I64" s="116"/>
      <c r="J64" s="116"/>
      <c r="K64" s="116"/>
      <c r="L64" s="114"/>
      <c r="M64" s="142"/>
      <c r="N64" s="120"/>
      <c r="O64" s="122"/>
    </row>
    <row r="65" spans="1:15" ht="30" x14ac:dyDescent="0.25">
      <c r="A65" s="130" t="s">
        <v>103</v>
      </c>
      <c r="B65" s="123"/>
      <c r="C65" s="85"/>
      <c r="D65" s="85"/>
      <c r="E65" s="85"/>
      <c r="F65" s="85"/>
      <c r="G65" s="85"/>
      <c r="H65" s="85"/>
      <c r="I65" s="85"/>
      <c r="J65" s="85"/>
      <c r="K65" s="85"/>
      <c r="L65" s="134"/>
      <c r="M65" s="144"/>
      <c r="N65" s="150"/>
      <c r="O65" s="151"/>
    </row>
    <row r="66" spans="1:15" x14ac:dyDescent="0.25">
      <c r="A66" s="128" t="str">
        <f>'2006'!B34</f>
        <v>01. QMB-only</v>
      </c>
      <c r="B66" s="125">
        <f>'2006'!$C34</f>
        <v>812716</v>
      </c>
      <c r="C66" s="126">
        <f>'2007'!$C34</f>
        <v>905191</v>
      </c>
      <c r="D66" s="126">
        <f>'2008'!$C34</f>
        <v>950636</v>
      </c>
      <c r="E66" s="126">
        <f>'2009'!$C34</f>
        <v>1011434</v>
      </c>
      <c r="F66" s="126">
        <f>'2010'!$C34</f>
        <v>1133929</v>
      </c>
      <c r="G66" s="126">
        <f>'2011'!$C34</f>
        <v>1266236</v>
      </c>
      <c r="H66" s="126">
        <f>'2012'!$C34</f>
        <v>1330405</v>
      </c>
      <c r="I66" s="126">
        <f>'2013'!$C34</f>
        <v>1421817</v>
      </c>
      <c r="J66" s="126">
        <f>'2014'!$C34</f>
        <v>1496306</v>
      </c>
      <c r="K66" s="126">
        <f>'2015'!$C34</f>
        <v>1539148</v>
      </c>
      <c r="L66" s="135">
        <f>'2016'!$C34</f>
        <v>1623700</v>
      </c>
      <c r="M66" s="142"/>
      <c r="N66" s="126">
        <f t="shared" ref="N66:N75" si="11">K66-B66</f>
        <v>726432</v>
      </c>
      <c r="O66" s="114">
        <f t="shared" ref="O66:O75" si="12">(L66-B66)/B66</f>
        <v>0.99786887424389337</v>
      </c>
    </row>
    <row r="67" spans="1:15" x14ac:dyDescent="0.25">
      <c r="A67" s="128" t="str">
        <f>'2006'!B35</f>
        <v>02. QMB w/ Medicaid+RX</v>
      </c>
      <c r="B67" s="125">
        <f>'2006'!$C35</f>
        <v>4666695</v>
      </c>
      <c r="C67" s="126">
        <f>'2007'!$C35</f>
        <v>4754404</v>
      </c>
      <c r="D67" s="126">
        <f>'2008'!$C35</f>
        <v>4873836</v>
      </c>
      <c r="E67" s="126">
        <f>'2009'!$C35</f>
        <v>4969880</v>
      </c>
      <c r="F67" s="126">
        <f>'2010'!$C35</f>
        <v>5119407</v>
      </c>
      <c r="G67" s="126">
        <f>'2011'!$C35</f>
        <v>5269066</v>
      </c>
      <c r="H67" s="126">
        <f>'2012'!$C35</f>
        <v>5384314</v>
      </c>
      <c r="I67" s="126">
        <f>'2013'!$C35</f>
        <v>5508159</v>
      </c>
      <c r="J67" s="126">
        <f>'2014'!$C35</f>
        <v>5619517</v>
      </c>
      <c r="K67" s="126">
        <f>'2015'!$C35</f>
        <v>5731583</v>
      </c>
      <c r="L67" s="135">
        <f>'2016'!$C35</f>
        <v>5858021</v>
      </c>
      <c r="M67" s="142"/>
      <c r="N67" s="126">
        <f t="shared" si="11"/>
        <v>1064888</v>
      </c>
      <c r="O67" s="114">
        <f t="shared" si="12"/>
        <v>0.25528259292711436</v>
      </c>
    </row>
    <row r="68" spans="1:15" x14ac:dyDescent="0.25">
      <c r="A68" s="128" t="str">
        <f>'2006'!B36</f>
        <v>03. SLMB-only</v>
      </c>
      <c r="B68" s="125">
        <f>'2006'!$C36</f>
        <v>659860</v>
      </c>
      <c r="C68" s="126">
        <f>'2007'!$C36</f>
        <v>683769</v>
      </c>
      <c r="D68" s="126">
        <f>'2008'!$C36</f>
        <v>722330</v>
      </c>
      <c r="E68" s="126">
        <f>'2009'!$C36</f>
        <v>794940</v>
      </c>
      <c r="F68" s="126">
        <f>'2010'!$C36</f>
        <v>870311</v>
      </c>
      <c r="G68" s="126">
        <f>'2011'!$C36</f>
        <v>945983</v>
      </c>
      <c r="H68" s="126">
        <f>'2012'!$C36</f>
        <v>1005478</v>
      </c>
      <c r="I68" s="126">
        <f>'2013'!$C36</f>
        <v>1031732</v>
      </c>
      <c r="J68" s="126">
        <f>'2014'!$C36</f>
        <v>1030341</v>
      </c>
      <c r="K68" s="126">
        <f>'2015'!$C36</f>
        <v>1061949</v>
      </c>
      <c r="L68" s="135">
        <f>'2016'!$C36</f>
        <v>1088103</v>
      </c>
      <c r="M68" s="142"/>
      <c r="N68" s="126">
        <f t="shared" si="11"/>
        <v>402089</v>
      </c>
      <c r="O68" s="114">
        <f t="shared" si="12"/>
        <v>0.64899069499590822</v>
      </c>
    </row>
    <row r="69" spans="1:15" x14ac:dyDescent="0.25">
      <c r="A69" s="128" t="str">
        <f>'2006'!B37</f>
        <v>04. SLMB w/ Medicaid+RX</v>
      </c>
      <c r="B69" s="125">
        <f>'2006'!$C37</f>
        <v>215240</v>
      </c>
      <c r="C69" s="126">
        <f>'2007'!$C37</f>
        <v>207181</v>
      </c>
      <c r="D69" s="126">
        <f>'2008'!$C37</f>
        <v>242565</v>
      </c>
      <c r="E69" s="126">
        <f>'2009'!$C37</f>
        <v>250287</v>
      </c>
      <c r="F69" s="126">
        <f>'2010'!$C37</f>
        <v>259062</v>
      </c>
      <c r="G69" s="126">
        <f>'2011'!$C37</f>
        <v>272950</v>
      </c>
      <c r="H69" s="126">
        <f>'2012'!$C37</f>
        <v>280524</v>
      </c>
      <c r="I69" s="126">
        <f>'2013'!$C37</f>
        <v>285584</v>
      </c>
      <c r="J69" s="126">
        <f>'2014'!$C37</f>
        <v>289929</v>
      </c>
      <c r="K69" s="126">
        <f>'2015'!$C37</f>
        <v>300887</v>
      </c>
      <c r="L69" s="135">
        <f>'2016'!$C37</f>
        <v>304673</v>
      </c>
      <c r="M69" s="142"/>
      <c r="N69" s="126">
        <f t="shared" si="11"/>
        <v>85647</v>
      </c>
      <c r="O69" s="114">
        <f t="shared" si="12"/>
        <v>0.41550362386173573</v>
      </c>
    </row>
    <row r="70" spans="1:15" x14ac:dyDescent="0.25">
      <c r="A70" s="128" t="str">
        <f>'2006'!B38</f>
        <v>05. QDWI</v>
      </c>
      <c r="B70" s="125">
        <f>'2006'!$C38</f>
        <v>73</v>
      </c>
      <c r="C70" s="126">
        <f>'2007'!$C38</f>
        <v>67</v>
      </c>
      <c r="D70" s="126">
        <f>'2008'!$C38</f>
        <v>81</v>
      </c>
      <c r="E70" s="126">
        <f>'2009'!$C38</f>
        <v>207</v>
      </c>
      <c r="F70" s="126">
        <f>'2010'!$C38</f>
        <v>101</v>
      </c>
      <c r="G70" s="126">
        <f>'2011'!$C38</f>
        <v>79</v>
      </c>
      <c r="H70" s="126">
        <f>'2012'!$C38</f>
        <v>89</v>
      </c>
      <c r="I70" s="126">
        <f>'2013'!$C38</f>
        <v>106</v>
      </c>
      <c r="J70" s="126">
        <f>'2014'!$C38</f>
        <v>122</v>
      </c>
      <c r="K70" s="126">
        <f>'2015'!$C38</f>
        <v>174</v>
      </c>
      <c r="L70" s="135">
        <f>'2016'!$C38</f>
        <v>265</v>
      </c>
      <c r="M70" s="142"/>
      <c r="N70" s="126">
        <f t="shared" si="11"/>
        <v>101</v>
      </c>
      <c r="O70" s="114">
        <f t="shared" si="12"/>
        <v>2.6301369863013697</v>
      </c>
    </row>
    <row r="71" spans="1:15" x14ac:dyDescent="0.25">
      <c r="A71" s="128" t="str">
        <f>'2006'!B39</f>
        <v xml:space="preserve">06. Qualifying Individuals </v>
      </c>
      <c r="B71" s="125">
        <f>'2006'!$C39</f>
        <v>357473</v>
      </c>
      <c r="C71" s="126">
        <f>'2007'!$C39</f>
        <v>392065</v>
      </c>
      <c r="D71" s="126">
        <f>'2008'!$C39</f>
        <v>408985</v>
      </c>
      <c r="E71" s="126">
        <f>'2009'!$C39</f>
        <v>440648</v>
      </c>
      <c r="F71" s="126">
        <f>'2010'!$C39</f>
        <v>478248</v>
      </c>
      <c r="G71" s="126">
        <f>'2011'!$C39</f>
        <v>530626</v>
      </c>
      <c r="H71" s="126">
        <f>'2012'!$C39</f>
        <v>601870</v>
      </c>
      <c r="I71" s="126">
        <f>'2013'!$C39</f>
        <v>605318</v>
      </c>
      <c r="J71" s="126">
        <f>'2014'!$C39</f>
        <v>617245</v>
      </c>
      <c r="K71" s="126">
        <f>'2015'!$C39</f>
        <v>654963</v>
      </c>
      <c r="L71" s="135">
        <f>'2016'!$C39</f>
        <v>612620</v>
      </c>
      <c r="M71" s="142"/>
      <c r="N71" s="126">
        <f t="shared" si="11"/>
        <v>297490</v>
      </c>
      <c r="O71" s="114">
        <f t="shared" si="12"/>
        <v>0.71375180782884307</v>
      </c>
    </row>
    <row r="72" spans="1:15" ht="30" x14ac:dyDescent="0.25">
      <c r="A72" s="128" t="str">
        <f>'2006'!B40</f>
        <v>08. Other (Non QMB, SLMB, QWDI or QI) w/ Medicaid + RX</v>
      </c>
      <c r="B72" s="125">
        <f>'2006'!$C40</f>
        <v>1937833</v>
      </c>
      <c r="C72" s="126">
        <f>'2007'!$C40</f>
        <v>1919259</v>
      </c>
      <c r="D72" s="126">
        <f>'2008'!$C40</f>
        <v>1894746</v>
      </c>
      <c r="E72" s="126">
        <f>'2009'!$C40</f>
        <v>1894971</v>
      </c>
      <c r="F72" s="126">
        <f>'2010'!$C40</f>
        <v>1900870</v>
      </c>
      <c r="G72" s="126">
        <f>'2011'!$C40</f>
        <v>1940859</v>
      </c>
      <c r="H72" s="126">
        <f>'2012'!$C40</f>
        <v>1952792</v>
      </c>
      <c r="I72" s="126">
        <f>'2013'!$C40</f>
        <v>1954323</v>
      </c>
      <c r="J72" s="126">
        <f>'2014'!$C40</f>
        <v>2106598</v>
      </c>
      <c r="K72" s="126">
        <f>'2015'!$C40</f>
        <v>2201586</v>
      </c>
      <c r="L72" s="135">
        <f>'2016'!$C40</f>
        <v>2242813</v>
      </c>
      <c r="M72" s="142"/>
      <c r="N72" s="126">
        <f t="shared" si="11"/>
        <v>263753</v>
      </c>
      <c r="O72" s="114">
        <f t="shared" si="12"/>
        <v>0.15738198286436447</v>
      </c>
    </row>
    <row r="73" spans="1:15" x14ac:dyDescent="0.25">
      <c r="A73" s="128" t="str">
        <f>'2006'!B41</f>
        <v>Missing/Unknown4</v>
      </c>
      <c r="B73" s="125">
        <f>'2006'!$C41</f>
        <v>344386</v>
      </c>
      <c r="C73" s="126">
        <f>'2007'!$C41</f>
        <v>287727</v>
      </c>
      <c r="D73" s="126">
        <f>'2008'!$C41</f>
        <v>266310</v>
      </c>
      <c r="E73" s="126">
        <f>'2009'!$C41</f>
        <v>257064</v>
      </c>
      <c r="F73" s="126">
        <f>'2010'!$C41</f>
        <v>262011</v>
      </c>
      <c r="G73" s="126">
        <f>'2011'!$C41</f>
        <v>226533</v>
      </c>
      <c r="H73" s="126">
        <f>'2012'!$C41</f>
        <v>44907</v>
      </c>
      <c r="I73" s="126">
        <f>'2013'!$C41</f>
        <v>45627</v>
      </c>
      <c r="J73" s="126">
        <f>'2014'!$C41</f>
        <v>25318</v>
      </c>
      <c r="K73" s="126">
        <f>'2015'!$C41</f>
        <v>21102</v>
      </c>
      <c r="L73" s="135">
        <f>'2016'!$C41</f>
        <v>17991</v>
      </c>
      <c r="M73" s="142"/>
      <c r="N73" s="126">
        <f t="shared" si="11"/>
        <v>-323284</v>
      </c>
      <c r="O73" s="114">
        <f t="shared" si="12"/>
        <v>-0.94775920043207329</v>
      </c>
    </row>
    <row r="74" spans="1:15" x14ac:dyDescent="0.25">
      <c r="A74" s="128" t="str">
        <f>'2006'!B42</f>
        <v>00. Medicare Only (Non-dual)</v>
      </c>
      <c r="B74" s="125">
        <f>'2006'!$C42</f>
        <v>36690912</v>
      </c>
      <c r="C74" s="126">
        <f>'2007'!$C42</f>
        <v>37586006</v>
      </c>
      <c r="D74" s="126">
        <f>'2008'!$C42</f>
        <v>38509056</v>
      </c>
      <c r="E74" s="126">
        <f>'2009'!$C42</f>
        <v>39297240</v>
      </c>
      <c r="F74" s="126">
        <f>'2010'!$C42</f>
        <v>40028738</v>
      </c>
      <c r="G74" s="126">
        <f>'2011'!$C42</f>
        <v>41214799</v>
      </c>
      <c r="H74" s="126">
        <f>'2012'!$C42</f>
        <v>42939877</v>
      </c>
      <c r="I74" s="126">
        <f>'2013'!$C42</f>
        <v>44353561</v>
      </c>
      <c r="J74" s="126">
        <f>'2014'!$C42</f>
        <v>45582402</v>
      </c>
      <c r="K74" s="126">
        <f>'2015'!$C42</f>
        <v>46782792</v>
      </c>
      <c r="L74" s="135">
        <f>'2016'!$C42</f>
        <v>48034692</v>
      </c>
      <c r="M74" s="142"/>
      <c r="N74" s="126">
        <f t="shared" si="11"/>
        <v>10091880</v>
      </c>
      <c r="O74" s="114">
        <f t="shared" si="12"/>
        <v>0.30917138282090129</v>
      </c>
    </row>
    <row r="75" spans="1:15" ht="15.75" thickBot="1" x14ac:dyDescent="0.3">
      <c r="A75" s="131" t="str">
        <f>'2006'!B43</f>
        <v>Total</v>
      </c>
      <c r="B75" s="136">
        <f>'2006'!$C43</f>
        <v>45685188</v>
      </c>
      <c r="C75" s="132">
        <f>'2007'!$C43</f>
        <v>46735669</v>
      </c>
      <c r="D75" s="132">
        <f>'2008'!$C43</f>
        <v>47868545</v>
      </c>
      <c r="E75" s="132">
        <f>'2009'!$C43</f>
        <v>48916671</v>
      </c>
      <c r="F75" s="132">
        <f>'2010'!$C43</f>
        <v>50052677</v>
      </c>
      <c r="G75" s="132">
        <f>'2011'!$C43</f>
        <v>51667131</v>
      </c>
      <c r="H75" s="132">
        <f>'2012'!$C43</f>
        <v>53540256</v>
      </c>
      <c r="I75" s="132">
        <f>'2013'!$C43</f>
        <v>55206227</v>
      </c>
      <c r="J75" s="132">
        <f>'2014'!$C43</f>
        <v>56767778</v>
      </c>
      <c r="K75" s="132">
        <f>'2015'!$C43</f>
        <v>58294184</v>
      </c>
      <c r="L75" s="137">
        <f>'2016'!$C43</f>
        <v>59782878</v>
      </c>
      <c r="M75" s="147"/>
      <c r="N75" s="148">
        <f t="shared" si="11"/>
        <v>12608996</v>
      </c>
      <c r="O75" s="149">
        <f t="shared" si="12"/>
        <v>0.30858338593243834</v>
      </c>
    </row>
    <row r="77" spans="1:15" ht="15.75" thickBot="1" x14ac:dyDescent="0.3"/>
    <row r="78" spans="1:15" ht="68.25" customHeight="1" x14ac:dyDescent="0.25">
      <c r="A78" s="97"/>
      <c r="B78" s="160" t="s">
        <v>105</v>
      </c>
      <c r="C78" s="160" t="s">
        <v>106</v>
      </c>
      <c r="D78" s="160" t="s">
        <v>107</v>
      </c>
      <c r="E78" s="160" t="s">
        <v>108</v>
      </c>
      <c r="F78" s="160" t="s">
        <v>109</v>
      </c>
      <c r="G78" s="160" t="s">
        <v>110</v>
      </c>
      <c r="H78" s="160" t="s">
        <v>111</v>
      </c>
      <c r="I78" s="160" t="s">
        <v>112</v>
      </c>
      <c r="J78" s="160" t="s">
        <v>113</v>
      </c>
    </row>
    <row r="79" spans="1:15" ht="18" x14ac:dyDescent="0.25">
      <c r="A79" s="98"/>
      <c r="B79" s="161"/>
      <c r="C79" s="161"/>
      <c r="D79" s="161"/>
      <c r="E79" s="161"/>
      <c r="F79" s="161"/>
      <c r="G79" s="161"/>
      <c r="H79" s="161"/>
      <c r="I79" s="161"/>
      <c r="J79" s="161"/>
    </row>
    <row r="80" spans="1:15" ht="15.75" thickBot="1" x14ac:dyDescent="0.3">
      <c r="A80" s="99" t="s">
        <v>104</v>
      </c>
      <c r="B80" s="162"/>
      <c r="C80" s="162"/>
      <c r="D80" s="162"/>
      <c r="E80" s="162"/>
      <c r="F80" s="162"/>
      <c r="G80" s="162"/>
      <c r="H80" s="162"/>
      <c r="I80" s="162"/>
      <c r="J80" s="162"/>
    </row>
    <row r="81" spans="1:10" ht="15.75" thickBot="1" x14ac:dyDescent="0.25">
      <c r="A81" s="106">
        <v>2006</v>
      </c>
      <c r="B81" s="100">
        <f>'2006'!C$2</f>
        <v>45685188</v>
      </c>
      <c r="C81" s="102">
        <f>'2006'!E$2</f>
        <v>37035298</v>
      </c>
      <c r="D81" s="104">
        <f>C81/B81</f>
        <v>0.81066314097251824</v>
      </c>
      <c r="E81" s="102">
        <f>'2006'!H$2</f>
        <v>8649890</v>
      </c>
      <c r="F81" s="104">
        <f>E81/B81</f>
        <v>0.18933685902748174</v>
      </c>
      <c r="G81" s="102">
        <f>'2006'!L$2</f>
        <v>6819768</v>
      </c>
      <c r="H81" s="104">
        <f>G81/E81</f>
        <v>0.78842251173136302</v>
      </c>
      <c r="I81" s="102">
        <f>'2006'!P$2</f>
        <v>1830122</v>
      </c>
      <c r="J81" s="104">
        <f>I81/E81</f>
        <v>0.21157748826863695</v>
      </c>
    </row>
    <row r="82" spans="1:10" ht="15.75" thickBot="1" x14ac:dyDescent="0.25">
      <c r="A82" s="107">
        <v>2007</v>
      </c>
      <c r="B82" s="101">
        <f>'2007'!C$2</f>
        <v>46735669</v>
      </c>
      <c r="C82" s="103">
        <f>'2007'!E$2</f>
        <v>37873733</v>
      </c>
      <c r="D82" s="105">
        <f t="shared" ref="D82:D91" si="13">C82/B82</f>
        <v>0.81038174504359828</v>
      </c>
      <c r="E82" s="103">
        <f>'2007'!H$2</f>
        <v>8861936</v>
      </c>
      <c r="F82" s="105">
        <f t="shared" ref="F82:F91" si="14">E82/B82</f>
        <v>0.18961825495640172</v>
      </c>
      <c r="G82" s="103">
        <f>'2007'!L$2</f>
        <v>6880844</v>
      </c>
      <c r="H82" s="105">
        <f t="shared" ref="H82:H91" si="15">G82/E82</f>
        <v>0.7764492995661445</v>
      </c>
      <c r="I82" s="103">
        <f>'2007'!P$2</f>
        <v>1981092</v>
      </c>
      <c r="J82" s="105">
        <f t="shared" ref="J82:J91" si="16">I82/E82</f>
        <v>0.22355070043385553</v>
      </c>
    </row>
    <row r="83" spans="1:10" ht="15.75" thickBot="1" x14ac:dyDescent="0.25">
      <c r="A83" s="106">
        <v>2008</v>
      </c>
      <c r="B83" s="100">
        <f>'2008'!C$2</f>
        <v>47868545</v>
      </c>
      <c r="C83" s="102">
        <f>'2008'!E$2</f>
        <v>38775366</v>
      </c>
      <c r="D83" s="104">
        <f t="shared" si="13"/>
        <v>0.81003853365503375</v>
      </c>
      <c r="E83" s="102">
        <f>'2008'!H$2</f>
        <v>9093179</v>
      </c>
      <c r="F83" s="104">
        <f t="shared" si="14"/>
        <v>0.18996146634496619</v>
      </c>
      <c r="G83" s="102">
        <f>'2008'!L$2</f>
        <v>7011147</v>
      </c>
      <c r="H83" s="104">
        <f t="shared" si="15"/>
        <v>0.77103365060777973</v>
      </c>
      <c r="I83" s="102">
        <f>'2008'!P$2</f>
        <v>2082032</v>
      </c>
      <c r="J83" s="104">
        <f t="shared" si="16"/>
        <v>0.22896634939222027</v>
      </c>
    </row>
    <row r="84" spans="1:10" ht="15.75" thickBot="1" x14ac:dyDescent="0.25">
      <c r="A84" s="107">
        <v>2009</v>
      </c>
      <c r="B84" s="101">
        <f>'2009'!C$2</f>
        <v>48916671</v>
      </c>
      <c r="C84" s="103">
        <f>'2009'!E$2</f>
        <v>39554304</v>
      </c>
      <c r="D84" s="105">
        <f t="shared" si="13"/>
        <v>0.80860580230408563</v>
      </c>
      <c r="E84" s="103">
        <f>'2009'!H$2</f>
        <v>9362367</v>
      </c>
      <c r="F84" s="105">
        <f t="shared" si="14"/>
        <v>0.19139419769591434</v>
      </c>
      <c r="G84" s="103">
        <f>'2009'!L$2</f>
        <v>7115138</v>
      </c>
      <c r="H84" s="105">
        <f t="shared" si="15"/>
        <v>0.75997213097927052</v>
      </c>
      <c r="I84" s="103">
        <f>'2009'!P$2</f>
        <v>2247229</v>
      </c>
      <c r="J84" s="105">
        <f t="shared" si="16"/>
        <v>0.24002786902072948</v>
      </c>
    </row>
    <row r="85" spans="1:10" ht="15.75" thickBot="1" x14ac:dyDescent="0.25">
      <c r="A85" s="106">
        <v>2010</v>
      </c>
      <c r="B85" s="100">
        <f>'2010'!C$2</f>
        <v>50052677</v>
      </c>
      <c r="C85" s="102">
        <f>'2010'!E$2</f>
        <v>40290749</v>
      </c>
      <c r="D85" s="104">
        <f t="shared" si="13"/>
        <v>0.80496691515620633</v>
      </c>
      <c r="E85" s="102">
        <f>'2010'!H$2</f>
        <v>9761928</v>
      </c>
      <c r="F85" s="104">
        <f t="shared" si="14"/>
        <v>0.19503308484379367</v>
      </c>
      <c r="G85" s="102">
        <f>'2010'!L$2</f>
        <v>7279339</v>
      </c>
      <c r="H85" s="104">
        <f t="shared" si="15"/>
        <v>0.74568661026797167</v>
      </c>
      <c r="I85" s="102">
        <f>'2010'!P$2</f>
        <v>2482589</v>
      </c>
      <c r="J85" s="104">
        <f t="shared" si="16"/>
        <v>0.25431338973202833</v>
      </c>
    </row>
    <row r="86" spans="1:10" ht="15.75" thickBot="1" x14ac:dyDescent="0.25">
      <c r="A86" s="107">
        <v>2011</v>
      </c>
      <c r="B86" s="101">
        <f>'2011'!C$2</f>
        <v>51667131</v>
      </c>
      <c r="C86" s="103">
        <f>'2011'!E$2</f>
        <v>41441332</v>
      </c>
      <c r="D86" s="105">
        <f t="shared" si="13"/>
        <v>0.8020830883758574</v>
      </c>
      <c r="E86" s="103">
        <f>'2011'!H$2</f>
        <v>10225799</v>
      </c>
      <c r="F86" s="105">
        <f t="shared" si="14"/>
        <v>0.19791691162414263</v>
      </c>
      <c r="G86" s="103">
        <f>'2011'!L$2</f>
        <v>7482875</v>
      </c>
      <c r="H86" s="105">
        <f t="shared" si="15"/>
        <v>0.73176433450334788</v>
      </c>
      <c r="I86" s="103">
        <f>'2011'!P$2</f>
        <v>2742924</v>
      </c>
      <c r="J86" s="105">
        <f t="shared" si="16"/>
        <v>0.26823566549665212</v>
      </c>
    </row>
    <row r="87" spans="1:10" ht="15.75" thickBot="1" x14ac:dyDescent="0.25">
      <c r="A87" s="106">
        <v>2012</v>
      </c>
      <c r="B87" s="100">
        <f>'2012'!C$2</f>
        <v>53540256</v>
      </c>
      <c r="C87" s="102">
        <f>'2012'!E$2</f>
        <v>42984784</v>
      </c>
      <c r="D87" s="104">
        <f t="shared" si="13"/>
        <v>0.80284980333302847</v>
      </c>
      <c r="E87" s="102">
        <f>'2012'!H$2</f>
        <v>10555472</v>
      </c>
      <c r="F87" s="104">
        <f t="shared" si="14"/>
        <v>0.19715019666697148</v>
      </c>
      <c r="G87" s="102">
        <f>'2012'!L$2</f>
        <v>7617630</v>
      </c>
      <c r="H87" s="104">
        <f t="shared" si="15"/>
        <v>0.72167592316099172</v>
      </c>
      <c r="I87" s="102">
        <f>'2012'!P$2</f>
        <v>2937842</v>
      </c>
      <c r="J87" s="104">
        <f t="shared" si="16"/>
        <v>0.27832407683900823</v>
      </c>
    </row>
    <row r="88" spans="1:10" ht="15.75" thickBot="1" x14ac:dyDescent="0.25">
      <c r="A88" s="107">
        <v>2013</v>
      </c>
      <c r="B88" s="101">
        <f>'2013'!C$2</f>
        <v>55206227</v>
      </c>
      <c r="C88" s="103">
        <f>'2013'!E$2</f>
        <v>44399188</v>
      </c>
      <c r="D88" s="105">
        <f t="shared" si="13"/>
        <v>0.80424239098969763</v>
      </c>
      <c r="E88" s="103">
        <f>'2013'!H$2</f>
        <v>10807039</v>
      </c>
      <c r="F88" s="105">
        <f t="shared" si="14"/>
        <v>0.1957576090103024</v>
      </c>
      <c r="G88" s="103">
        <f>'2013'!L$2</f>
        <v>7748066</v>
      </c>
      <c r="H88" s="105">
        <f t="shared" si="15"/>
        <v>0.71694624216679514</v>
      </c>
      <c r="I88" s="103">
        <f>'2013'!P$2</f>
        <v>3058973</v>
      </c>
      <c r="J88" s="105">
        <f t="shared" si="16"/>
        <v>0.2830537578332048</v>
      </c>
    </row>
    <row r="89" spans="1:10" ht="15.75" thickBot="1" x14ac:dyDescent="0.25">
      <c r="A89" s="106">
        <v>2014</v>
      </c>
      <c r="B89" s="100">
        <f>'2014'!C$2</f>
        <v>56767778</v>
      </c>
      <c r="C89" s="102">
        <f>'2014'!E$2</f>
        <v>45607720</v>
      </c>
      <c r="D89" s="104">
        <f t="shared" si="13"/>
        <v>0.8034085815372235</v>
      </c>
      <c r="E89" s="102">
        <f>'2014'!H$2</f>
        <v>11160058</v>
      </c>
      <c r="F89" s="104">
        <f t="shared" si="14"/>
        <v>0.19659141846277653</v>
      </c>
      <c r="G89" s="102">
        <f>'2014'!L$2</f>
        <v>8016044</v>
      </c>
      <c r="H89" s="104">
        <f t="shared" si="15"/>
        <v>0.71827977954953282</v>
      </c>
      <c r="I89" s="102">
        <f>'2014'!P$2</f>
        <v>3144014</v>
      </c>
      <c r="J89" s="104">
        <f t="shared" si="16"/>
        <v>0.28172022045046718</v>
      </c>
    </row>
    <row r="90" spans="1:10" ht="15.75" thickBot="1" x14ac:dyDescent="0.25">
      <c r="A90" s="107">
        <v>2015</v>
      </c>
      <c r="B90" s="101">
        <f>'2015'!C$2</f>
        <v>58294184</v>
      </c>
      <c r="C90" s="103">
        <f>'2015'!E$2</f>
        <v>46803894</v>
      </c>
      <c r="D90" s="105">
        <f t="shared" si="13"/>
        <v>0.8028913141660925</v>
      </c>
      <c r="E90" s="103">
        <f>'2015'!H$2</f>
        <v>11490290</v>
      </c>
      <c r="F90" s="105">
        <f t="shared" si="14"/>
        <v>0.19710868583390756</v>
      </c>
      <c r="G90" s="103">
        <f>'2015'!L$2</f>
        <v>8234056</v>
      </c>
      <c r="H90" s="105">
        <f t="shared" si="15"/>
        <v>0.71660993760818914</v>
      </c>
      <c r="I90" s="103">
        <f>'2015'!P$2</f>
        <v>3256234</v>
      </c>
      <c r="J90" s="105">
        <f t="shared" si="16"/>
        <v>0.2833900623918108</v>
      </c>
    </row>
    <row r="91" spans="1:10" ht="15.75" thickBot="1" x14ac:dyDescent="0.25">
      <c r="A91" s="106">
        <v>2016</v>
      </c>
      <c r="B91" s="100">
        <f>'2016'!C$2</f>
        <v>59782878</v>
      </c>
      <c r="C91" s="102">
        <f>'2016'!E$2</f>
        <v>48052683</v>
      </c>
      <c r="D91" s="104">
        <f t="shared" si="13"/>
        <v>0.80378671297825444</v>
      </c>
      <c r="E91" s="102">
        <f>'2016'!H$2</f>
        <v>11730195</v>
      </c>
      <c r="F91" s="104">
        <f t="shared" si="14"/>
        <v>0.19621328702174559</v>
      </c>
      <c r="G91" s="102">
        <f>'2016'!L$2</f>
        <v>8405507</v>
      </c>
      <c r="H91" s="104">
        <f t="shared" si="15"/>
        <v>0.71657009964454976</v>
      </c>
      <c r="I91" s="102">
        <f>'2016'!P$2</f>
        <v>3324688</v>
      </c>
      <c r="J91" s="104">
        <f t="shared" si="16"/>
        <v>0.28342990035545018</v>
      </c>
    </row>
  </sheetData>
  <sheetProtection algorithmName="SHA-512" hashValue="i1WGKEAfHc35IYM2w9V9CfmKHX1LkKM07wJ3BiqD/gQzwAVkM++o9k4r9yNqfeZ6a78RSBAVmnmbmqpHUY3Y0g==" saltValue="8Nju5eUpGh0ID6QYEc0b7A==" spinCount="100000" sheet="1" objects="1" scenarios="1"/>
  <mergeCells count="9">
    <mergeCell ref="H78:H80"/>
    <mergeCell ref="I78:I80"/>
    <mergeCell ref="J78:J80"/>
    <mergeCell ref="B78:B80"/>
    <mergeCell ref="C78:C80"/>
    <mergeCell ref="D78:D80"/>
    <mergeCell ref="E78:E80"/>
    <mergeCell ref="F78:F80"/>
    <mergeCell ref="G78:G8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7"/>
  <sheetViews>
    <sheetView workbookViewId="0">
      <pane xSplit="2" ySplit="1" topLeftCell="C45" activePane="bottomRight" state="frozen"/>
      <selection activeCell="D11" sqref="D11"/>
      <selection pane="topRight" activeCell="D11" sqref="D11"/>
      <selection pane="bottomLeft" activeCell="D11" sqref="D11"/>
      <selection pane="bottomRight" activeCell="D57" sqref="D57"/>
    </sheetView>
  </sheetViews>
  <sheetFormatPr defaultRowHeight="15" x14ac:dyDescent="0.25"/>
  <cols>
    <col min="1" max="1" width="9.140625" style="15"/>
    <col min="2" max="2" width="24.28515625" style="76" customWidth="1"/>
    <col min="3" max="3" width="14.28515625" style="77" customWidth="1"/>
    <col min="4" max="4" width="15.5703125" style="80" customWidth="1"/>
    <col min="5" max="5" width="15.140625" style="77" customWidth="1"/>
    <col min="6" max="6" width="13.28515625" style="80" customWidth="1"/>
    <col min="7" max="7" width="11.42578125" style="80" customWidth="1"/>
    <col min="8" max="8" width="13" style="77" customWidth="1"/>
    <col min="9" max="9" width="12.28515625" style="79" customWidth="1"/>
    <col min="10" max="10" width="10.28515625" style="80" customWidth="1"/>
    <col min="11" max="11" width="11.85546875" style="81" customWidth="1"/>
    <col min="12" max="12" width="13.85546875" style="77" customWidth="1"/>
    <col min="13" max="13" width="10.5703125" style="80" customWidth="1"/>
    <col min="14" max="14" width="15.28515625" style="81" customWidth="1"/>
    <col min="15" max="15" width="12" style="80" customWidth="1"/>
    <col min="16" max="16" width="14.7109375" style="77" customWidth="1"/>
    <col min="17" max="17" width="10.42578125" style="80" customWidth="1"/>
    <col min="18" max="18" width="14.7109375" style="81" customWidth="1"/>
    <col min="19" max="19" width="10.85546875" style="80" customWidth="1"/>
    <col min="20" max="16384" width="9.140625" style="15"/>
  </cols>
  <sheetData>
    <row r="1" spans="2:19" s="8" customFormat="1" ht="75.75" thickBot="1" x14ac:dyDescent="0.3">
      <c r="B1" s="1"/>
      <c r="C1" s="2" t="s">
        <v>16</v>
      </c>
      <c r="D1" s="3" t="s">
        <v>17</v>
      </c>
      <c r="E1" s="4" t="s">
        <v>15</v>
      </c>
      <c r="F1" s="3" t="s">
        <v>19</v>
      </c>
      <c r="G1" s="5" t="s">
        <v>20</v>
      </c>
      <c r="H1" s="2" t="s">
        <v>38</v>
      </c>
      <c r="I1" s="6" t="s">
        <v>19</v>
      </c>
      <c r="J1" s="3" t="s">
        <v>20</v>
      </c>
      <c r="K1" s="7" t="s">
        <v>21</v>
      </c>
      <c r="L1" s="4" t="s">
        <v>39</v>
      </c>
      <c r="M1" s="3" t="s">
        <v>26</v>
      </c>
      <c r="N1" s="7" t="s">
        <v>22</v>
      </c>
      <c r="O1" s="5" t="s">
        <v>23</v>
      </c>
      <c r="P1" s="2" t="s">
        <v>18</v>
      </c>
      <c r="Q1" s="3" t="s">
        <v>27</v>
      </c>
      <c r="R1" s="7" t="s">
        <v>24</v>
      </c>
      <c r="S1" s="5" t="s">
        <v>25</v>
      </c>
    </row>
    <row r="2" spans="2:19" ht="15.75" thickBot="1" x14ac:dyDescent="0.3">
      <c r="B2" s="9" t="s">
        <v>0</v>
      </c>
      <c r="C2" s="10">
        <f>C11</f>
        <v>46735669</v>
      </c>
      <c r="D2" s="11">
        <f>C2/C2</f>
        <v>1</v>
      </c>
      <c r="E2" s="10">
        <f>E11</f>
        <v>37873733</v>
      </c>
      <c r="F2" s="12">
        <f>E2/C2</f>
        <v>0.81038174504359828</v>
      </c>
      <c r="G2" s="11">
        <f>E2/E2</f>
        <v>1</v>
      </c>
      <c r="H2" s="13">
        <f>H11</f>
        <v>8861936</v>
      </c>
      <c r="I2" s="12">
        <f>H2/C2</f>
        <v>0.18961825495640172</v>
      </c>
      <c r="J2" s="12">
        <f>H2/H2</f>
        <v>1</v>
      </c>
      <c r="K2" s="14">
        <f>J2/G2</f>
        <v>1</v>
      </c>
      <c r="L2" s="10">
        <f>L11</f>
        <v>6880844</v>
      </c>
      <c r="M2" s="12">
        <f>L2/L2</f>
        <v>1</v>
      </c>
      <c r="N2" s="14">
        <f>M2/G2</f>
        <v>1</v>
      </c>
      <c r="O2" s="11">
        <f>L2/H2</f>
        <v>0.7764492995661445</v>
      </c>
      <c r="P2" s="13">
        <f>P11</f>
        <v>1981092</v>
      </c>
      <c r="Q2" s="12">
        <f>P2/P2</f>
        <v>1</v>
      </c>
      <c r="R2" s="14">
        <f>Q2/K2</f>
        <v>1</v>
      </c>
      <c r="S2" s="11">
        <f>P2/H2</f>
        <v>0.22355070043385553</v>
      </c>
    </row>
    <row r="3" spans="2:19" x14ac:dyDescent="0.25">
      <c r="B3" s="16" t="s">
        <v>1</v>
      </c>
      <c r="C3" s="17"/>
      <c r="D3" s="18"/>
      <c r="E3" s="17"/>
      <c r="F3" s="19"/>
      <c r="G3" s="18"/>
      <c r="H3" s="17"/>
      <c r="I3" s="20"/>
      <c r="J3" s="19"/>
      <c r="K3" s="21"/>
      <c r="L3" s="17"/>
      <c r="M3" s="19"/>
      <c r="N3" s="21"/>
      <c r="O3" s="18"/>
      <c r="P3" s="22"/>
      <c r="Q3" s="19"/>
      <c r="R3" s="21"/>
      <c r="S3" s="18"/>
    </row>
    <row r="4" spans="2:19" x14ac:dyDescent="0.25">
      <c r="B4" s="23" t="s">
        <v>2</v>
      </c>
      <c r="C4" s="24">
        <v>18338</v>
      </c>
      <c r="D4" s="25">
        <f>C4/C$2</f>
        <v>3.9237696586733359E-4</v>
      </c>
      <c r="E4" s="24">
        <v>5982</v>
      </c>
      <c r="F4" s="26">
        <f>E4/C$2</f>
        <v>1.2799645598311646E-4</v>
      </c>
      <c r="G4" s="25">
        <f>E4/E$2</f>
        <v>1.579458776878424E-4</v>
      </c>
      <c r="H4" s="24">
        <v>12356</v>
      </c>
      <c r="I4" s="27">
        <f>H4/C$2</f>
        <v>2.6438050988421714E-4</v>
      </c>
      <c r="J4" s="26">
        <f>H4/H$2</f>
        <v>1.3942777289296605E-3</v>
      </c>
      <c r="K4" s="28">
        <f>J4/G4</f>
        <v>8.8275664382026644</v>
      </c>
      <c r="L4" s="24">
        <v>12036</v>
      </c>
      <c r="M4" s="26">
        <f>L4/L$2</f>
        <v>1.7492040220647351E-3</v>
      </c>
      <c r="N4" s="28">
        <f>M4/G4</f>
        <v>11.074705131094262</v>
      </c>
      <c r="O4" s="25">
        <f>L4/H$2</f>
        <v>1.3581682377304463E-3</v>
      </c>
      <c r="P4" s="29">
        <v>320</v>
      </c>
      <c r="Q4" s="26">
        <f>P4/P$2</f>
        <v>1.6152707698582398E-4</v>
      </c>
      <c r="R4" s="28">
        <f>Q4/G4</f>
        <v>1.022673585093872</v>
      </c>
      <c r="S4" s="25">
        <f>P4/H$2</f>
        <v>3.6109491199214261E-5</v>
      </c>
    </row>
    <row r="5" spans="2:19" x14ac:dyDescent="0.25">
      <c r="B5" s="23" t="s">
        <v>3</v>
      </c>
      <c r="C5" s="24">
        <v>1893861</v>
      </c>
      <c r="D5" s="25">
        <f t="shared" ref="D5:D10" si="0">C5/C$2</f>
        <v>4.0522817807529407E-2</v>
      </c>
      <c r="E5" s="24">
        <v>685550</v>
      </c>
      <c r="F5" s="26">
        <f t="shared" ref="F5:F54" si="1">E5/C$2</f>
        <v>1.4668667736413487E-2</v>
      </c>
      <c r="G5" s="25">
        <f t="shared" ref="G5:G54" si="2">E5/E$2</f>
        <v>1.8100935548127774E-2</v>
      </c>
      <c r="H5" s="24">
        <v>1208311</v>
      </c>
      <c r="I5" s="27">
        <f t="shared" ref="I5:I54" si="3">H5/C$2</f>
        <v>2.5854150071115918E-2</v>
      </c>
      <c r="J5" s="26">
        <f t="shared" ref="J5:J54" si="4">H5/H$2</f>
        <v>0.13634842318879306</v>
      </c>
      <c r="K5" s="28">
        <f t="shared" ref="K5:K54" si="5">J5/G5</f>
        <v>7.5326727077869702</v>
      </c>
      <c r="L5" s="24">
        <v>1020768</v>
      </c>
      <c r="M5" s="26">
        <f t="shared" ref="M5:M54" si="6">L5/L$2</f>
        <v>0.1483492432033047</v>
      </c>
      <c r="N5" s="28">
        <f t="shared" ref="N5:N54" si="7">M5/G5</f>
        <v>8.1956671691839063</v>
      </c>
      <c r="O5" s="25">
        <f t="shared" ref="O5:O54" si="8">L5/H$2</f>
        <v>0.11518566597637356</v>
      </c>
      <c r="P5" s="29">
        <v>187543</v>
      </c>
      <c r="Q5" s="26">
        <f t="shared" ref="Q5:Q54" si="9">P5/P$2</f>
        <v>9.4666476872351205E-2</v>
      </c>
      <c r="R5" s="28">
        <f t="shared" ref="R5:R54" si="10">Q5/G5</f>
        <v>5.2299217695486906</v>
      </c>
      <c r="S5" s="25">
        <f t="shared" ref="S5:S54" si="11">P5/H$2</f>
        <v>2.1162757212419499E-2</v>
      </c>
    </row>
    <row r="6" spans="2:19" x14ac:dyDescent="0.25">
      <c r="B6" s="23" t="s">
        <v>4</v>
      </c>
      <c r="C6" s="24">
        <v>2410274</v>
      </c>
      <c r="D6" s="25">
        <f t="shared" si="0"/>
        <v>5.1572472408600807E-2</v>
      </c>
      <c r="E6" s="24">
        <v>1270448</v>
      </c>
      <c r="F6" s="26">
        <f t="shared" si="1"/>
        <v>2.718369132578374E-2</v>
      </c>
      <c r="G6" s="25">
        <f t="shared" si="2"/>
        <v>3.3544303647068535E-2</v>
      </c>
      <c r="H6" s="24">
        <v>1139826</v>
      </c>
      <c r="I6" s="27">
        <f t="shared" si="3"/>
        <v>2.4388781082817067E-2</v>
      </c>
      <c r="J6" s="26">
        <f t="shared" si="4"/>
        <v>0.12862042786136121</v>
      </c>
      <c r="K6" s="28">
        <f t="shared" si="5"/>
        <v>3.8343448477757107</v>
      </c>
      <c r="L6" s="24">
        <v>872412</v>
      </c>
      <c r="M6" s="26">
        <f t="shared" si="6"/>
        <v>0.12678851605994845</v>
      </c>
      <c r="N6" s="28">
        <f t="shared" si="7"/>
        <v>3.7797331372245853</v>
      </c>
      <c r="O6" s="25">
        <f t="shared" si="8"/>
        <v>9.8444854487777844E-2</v>
      </c>
      <c r="P6" s="29">
        <v>267414</v>
      </c>
      <c r="Q6" s="26">
        <f t="shared" si="9"/>
        <v>0.1349831305158973</v>
      </c>
      <c r="R6" s="28">
        <f t="shared" si="10"/>
        <v>4.0240254183274304</v>
      </c>
      <c r="S6" s="25">
        <f t="shared" si="11"/>
        <v>3.017557337358338E-2</v>
      </c>
    </row>
    <row r="7" spans="2:19" x14ac:dyDescent="0.25">
      <c r="B7" s="23" t="s">
        <v>5</v>
      </c>
      <c r="C7" s="24">
        <v>3386680</v>
      </c>
      <c r="D7" s="25">
        <f t="shared" si="0"/>
        <v>7.2464566624690877E-2</v>
      </c>
      <c r="E7" s="24">
        <v>2307316</v>
      </c>
      <c r="F7" s="26">
        <f t="shared" si="1"/>
        <v>4.9369486932989017E-2</v>
      </c>
      <c r="G7" s="25">
        <f t="shared" si="2"/>
        <v>6.0921272270678999E-2</v>
      </c>
      <c r="H7" s="24">
        <v>1079364</v>
      </c>
      <c r="I7" s="27">
        <f t="shared" si="3"/>
        <v>2.3095079691701857E-2</v>
      </c>
      <c r="J7" s="26">
        <f t="shared" si="4"/>
        <v>0.12179776518358969</v>
      </c>
      <c r="K7" s="28">
        <f t="shared" si="5"/>
        <v>1.9992649635160384</v>
      </c>
      <c r="L7" s="24">
        <v>779765</v>
      </c>
      <c r="M7" s="26">
        <f t="shared" si="6"/>
        <v>0.11332403408651613</v>
      </c>
      <c r="N7" s="28">
        <f t="shared" si="7"/>
        <v>1.8601718227913344</v>
      </c>
      <c r="O7" s="25">
        <f t="shared" si="8"/>
        <v>8.7990366890485325E-2</v>
      </c>
      <c r="P7" s="29">
        <v>299599</v>
      </c>
      <c r="Q7" s="26">
        <f t="shared" si="9"/>
        <v>0.15122922105586212</v>
      </c>
      <c r="R7" s="28">
        <f t="shared" si="10"/>
        <v>2.4823713527179199</v>
      </c>
      <c r="S7" s="25">
        <f t="shared" si="11"/>
        <v>3.3807398293104349E-2</v>
      </c>
    </row>
    <row r="8" spans="2:19" x14ac:dyDescent="0.25">
      <c r="B8" s="23" t="s">
        <v>6</v>
      </c>
      <c r="C8" s="24">
        <v>19826392</v>
      </c>
      <c r="D8" s="25">
        <f t="shared" si="0"/>
        <v>0.42422399046004883</v>
      </c>
      <c r="E8" s="24">
        <v>17532623</v>
      </c>
      <c r="F8" s="26">
        <f t="shared" si="1"/>
        <v>0.37514436778469995</v>
      </c>
      <c r="G8" s="25">
        <f t="shared" si="2"/>
        <v>0.46292302372200805</v>
      </c>
      <c r="H8" s="24">
        <v>2293769</v>
      </c>
      <c r="I8" s="27">
        <f t="shared" si="3"/>
        <v>4.9079622675348884E-2</v>
      </c>
      <c r="J8" s="26">
        <f t="shared" si="4"/>
        <v>0.25883384849540775</v>
      </c>
      <c r="K8" s="28">
        <f t="shared" si="5"/>
        <v>0.55912934814588355</v>
      </c>
      <c r="L8" s="24">
        <v>1678414</v>
      </c>
      <c r="M8" s="26">
        <f t="shared" si="6"/>
        <v>0.24392559982467268</v>
      </c>
      <c r="N8" s="28">
        <f t="shared" si="7"/>
        <v>0.52692475276657125</v>
      </c>
      <c r="O8" s="25">
        <f t="shared" si="8"/>
        <v>0.18939586113011875</v>
      </c>
      <c r="P8" s="29">
        <v>615355</v>
      </c>
      <c r="Q8" s="26">
        <f t="shared" si="9"/>
        <v>0.3106140451831616</v>
      </c>
      <c r="R8" s="28">
        <f t="shared" si="10"/>
        <v>0.67098422257280033</v>
      </c>
      <c r="S8" s="25">
        <f t="shared" si="11"/>
        <v>6.9437987365289028E-2</v>
      </c>
    </row>
    <row r="9" spans="2:19" x14ac:dyDescent="0.25">
      <c r="B9" s="23" t="s">
        <v>7</v>
      </c>
      <c r="C9" s="24">
        <v>13394367</v>
      </c>
      <c r="D9" s="25">
        <f t="shared" si="0"/>
        <v>0.28659837949468531</v>
      </c>
      <c r="E9" s="24">
        <v>11464733</v>
      </c>
      <c r="F9" s="26">
        <f t="shared" si="1"/>
        <v>0.24531012918633946</v>
      </c>
      <c r="G9" s="25">
        <f t="shared" si="2"/>
        <v>0.30270934739915922</v>
      </c>
      <c r="H9" s="24">
        <v>1929634</v>
      </c>
      <c r="I9" s="27">
        <f t="shared" si="3"/>
        <v>4.1288250308345861E-2</v>
      </c>
      <c r="J9" s="26">
        <f t="shared" si="4"/>
        <v>0.21774406856470188</v>
      </c>
      <c r="K9" s="28">
        <f t="shared" si="5"/>
        <v>0.71931729375234565</v>
      </c>
      <c r="L9" s="24">
        <v>1479798</v>
      </c>
      <c r="M9" s="26">
        <f t="shared" si="6"/>
        <v>0.21506053617841067</v>
      </c>
      <c r="N9" s="28">
        <f t="shared" si="7"/>
        <v>0.71045224743201307</v>
      </c>
      <c r="O9" s="25">
        <f t="shared" si="8"/>
        <v>0.16698360268004644</v>
      </c>
      <c r="P9" s="29">
        <v>449836</v>
      </c>
      <c r="Q9" s="26">
        <f t="shared" si="9"/>
        <v>0.22706466938435974</v>
      </c>
      <c r="R9" s="28">
        <f t="shared" si="10"/>
        <v>0.75010788842588083</v>
      </c>
      <c r="S9" s="25">
        <f t="shared" si="11"/>
        <v>5.0760465884655451E-2</v>
      </c>
    </row>
    <row r="10" spans="2:19" x14ac:dyDescent="0.25">
      <c r="B10" s="23" t="s">
        <v>8</v>
      </c>
      <c r="C10" s="24">
        <v>5805757</v>
      </c>
      <c r="D10" s="25">
        <f t="shared" si="0"/>
        <v>0.12422539623857744</v>
      </c>
      <c r="E10" s="24">
        <v>4607081</v>
      </c>
      <c r="F10" s="26">
        <f t="shared" si="1"/>
        <v>9.8577405621389516E-2</v>
      </c>
      <c r="G10" s="25">
        <f t="shared" si="2"/>
        <v>0.12164317153526957</v>
      </c>
      <c r="H10" s="24">
        <v>1198676</v>
      </c>
      <c r="I10" s="27">
        <f t="shared" si="3"/>
        <v>2.5647990617187914E-2</v>
      </c>
      <c r="J10" s="26">
        <f t="shared" si="4"/>
        <v>0.13526118897721673</v>
      </c>
      <c r="K10" s="28">
        <f t="shared" si="5"/>
        <v>1.111950529323372</v>
      </c>
      <c r="L10" s="24">
        <v>1037651</v>
      </c>
      <c r="M10" s="26">
        <f t="shared" si="6"/>
        <v>0.15080286662508263</v>
      </c>
      <c r="N10" s="28">
        <f t="shared" si="7"/>
        <v>1.2397150182931429</v>
      </c>
      <c r="O10" s="25">
        <f t="shared" si="8"/>
        <v>0.1170907801636121</v>
      </c>
      <c r="P10" s="29">
        <v>161025</v>
      </c>
      <c r="Q10" s="26">
        <f t="shared" si="9"/>
        <v>8.1280929911382208E-2</v>
      </c>
      <c r="R10" s="28">
        <f t="shared" si="10"/>
        <v>0.66819147253009081</v>
      </c>
      <c r="S10" s="25">
        <f t="shared" si="11"/>
        <v>1.8170408813604613E-2</v>
      </c>
    </row>
    <row r="11" spans="2:19" s="36" customFormat="1" x14ac:dyDescent="0.25">
      <c r="B11" s="30" t="s">
        <v>0</v>
      </c>
      <c r="C11" s="31">
        <f t="shared" ref="C11:H11" si="12">SUM(C4:C10)</f>
        <v>46735669</v>
      </c>
      <c r="D11" s="108">
        <f t="shared" si="12"/>
        <v>1.0000000000000002</v>
      </c>
      <c r="E11" s="31">
        <f t="shared" si="12"/>
        <v>37873733</v>
      </c>
      <c r="F11" s="38">
        <f t="shared" si="12"/>
        <v>0.81038174504359828</v>
      </c>
      <c r="G11" s="108">
        <f t="shared" si="12"/>
        <v>1</v>
      </c>
      <c r="H11" s="31">
        <f t="shared" si="12"/>
        <v>8861936</v>
      </c>
      <c r="I11" s="38">
        <f t="shared" ref="I11:J11" si="13">SUM(I4:I10)</f>
        <v>0.18961825495640172</v>
      </c>
      <c r="J11" s="38">
        <f t="shared" si="13"/>
        <v>1</v>
      </c>
      <c r="K11" s="34">
        <f>J11/G11</f>
        <v>1</v>
      </c>
      <c r="L11" s="31">
        <f>SUM(L4:L10)</f>
        <v>6880844</v>
      </c>
      <c r="M11" s="38">
        <f>SUM(M4:M10)</f>
        <v>1</v>
      </c>
      <c r="N11" s="34">
        <f>M11/G11</f>
        <v>1</v>
      </c>
      <c r="O11" s="108">
        <f>SUM(O4:O10)</f>
        <v>0.77644929956614439</v>
      </c>
      <c r="P11" s="35">
        <f>SUM(P4:P10)</f>
        <v>1981092</v>
      </c>
      <c r="Q11" s="38">
        <f>SUM(Q4:Q10)</f>
        <v>1</v>
      </c>
      <c r="R11" s="34">
        <f>Q11/K11</f>
        <v>1</v>
      </c>
      <c r="S11" s="108">
        <f>SUM(S4:S10)</f>
        <v>0.2235507004338555</v>
      </c>
    </row>
    <row r="12" spans="2:19" x14ac:dyDescent="0.25">
      <c r="B12" s="37" t="s">
        <v>9</v>
      </c>
      <c r="C12" s="24"/>
      <c r="D12" s="25"/>
      <c r="E12" s="24"/>
      <c r="F12" s="26"/>
      <c r="G12" s="25"/>
      <c r="H12" s="24"/>
      <c r="I12" s="27"/>
      <c r="J12" s="26"/>
      <c r="K12" s="28"/>
      <c r="L12" s="24"/>
      <c r="M12" s="26"/>
      <c r="N12" s="28"/>
      <c r="O12" s="25"/>
      <c r="P12" s="29"/>
      <c r="Q12" s="26"/>
      <c r="R12" s="28"/>
      <c r="S12" s="25"/>
    </row>
    <row r="13" spans="2:19" x14ac:dyDescent="0.25">
      <c r="B13" s="23" t="s">
        <v>10</v>
      </c>
      <c r="C13" s="24">
        <v>7709153</v>
      </c>
      <c r="D13" s="25">
        <f t="shared" ref="D13:D14" si="14">C13/C$2</f>
        <v>0.16495223380668841</v>
      </c>
      <c r="E13" s="24">
        <v>4269296</v>
      </c>
      <c r="F13" s="26">
        <f t="shared" si="1"/>
        <v>9.1349842451169366E-2</v>
      </c>
      <c r="G13" s="25">
        <f t="shared" si="2"/>
        <v>0.11272445734356315</v>
      </c>
      <c r="H13" s="24">
        <v>3439857</v>
      </c>
      <c r="I13" s="27">
        <f t="shared" si="3"/>
        <v>7.3602391355519062E-2</v>
      </c>
      <c r="J13" s="26">
        <f t="shared" si="4"/>
        <v>0.38816089396267361</v>
      </c>
      <c r="K13" s="28">
        <f t="shared" si="5"/>
        <v>3.4434487697699137</v>
      </c>
      <c r="L13" s="24">
        <v>2684981</v>
      </c>
      <c r="M13" s="26">
        <f t="shared" si="6"/>
        <v>0.39021099737183401</v>
      </c>
      <c r="N13" s="28">
        <f t="shared" si="7"/>
        <v>3.4616356252001603</v>
      </c>
      <c r="O13" s="25">
        <f t="shared" si="8"/>
        <v>0.30297905559236715</v>
      </c>
      <c r="P13" s="29">
        <v>754876</v>
      </c>
      <c r="Q13" s="26">
        <f t="shared" si="9"/>
        <v>0.38104035552109644</v>
      </c>
      <c r="R13" s="28">
        <f t="shared" si="10"/>
        <v>3.3802811253263028</v>
      </c>
      <c r="S13" s="25">
        <f t="shared" si="11"/>
        <v>8.5181838370306448E-2</v>
      </c>
    </row>
    <row r="14" spans="2:19" x14ac:dyDescent="0.25">
      <c r="B14" s="23" t="s">
        <v>11</v>
      </c>
      <c r="C14" s="24">
        <v>39026516</v>
      </c>
      <c r="D14" s="25">
        <f t="shared" si="14"/>
        <v>0.83504776619331156</v>
      </c>
      <c r="E14" s="24">
        <v>33604437</v>
      </c>
      <c r="F14" s="26">
        <f t="shared" si="1"/>
        <v>0.71903190259242888</v>
      </c>
      <c r="G14" s="25">
        <f t="shared" si="2"/>
        <v>0.88727554265643682</v>
      </c>
      <c r="H14" s="24">
        <v>5422079</v>
      </c>
      <c r="I14" s="27">
        <f t="shared" si="3"/>
        <v>0.11601586360088266</v>
      </c>
      <c r="J14" s="26">
        <f t="shared" si="4"/>
        <v>0.61183910603732639</v>
      </c>
      <c r="K14" s="28">
        <f t="shared" si="5"/>
        <v>0.68957057489213069</v>
      </c>
      <c r="L14" s="24">
        <v>4195863</v>
      </c>
      <c r="M14" s="26">
        <f t="shared" si="6"/>
        <v>0.60978900262816593</v>
      </c>
      <c r="N14" s="28">
        <f t="shared" si="7"/>
        <v>0.68726001485683141</v>
      </c>
      <c r="O14" s="25">
        <f t="shared" si="8"/>
        <v>0.47347024397377729</v>
      </c>
      <c r="P14" s="29">
        <v>1226216</v>
      </c>
      <c r="Q14" s="26">
        <f t="shared" si="9"/>
        <v>0.6189596444789035</v>
      </c>
      <c r="R14" s="28">
        <f t="shared" si="10"/>
        <v>0.69759574644172484</v>
      </c>
      <c r="S14" s="25">
        <f t="shared" si="11"/>
        <v>0.13836886206354909</v>
      </c>
    </row>
    <row r="15" spans="2:19" s="36" customFormat="1" x14ac:dyDescent="0.25">
      <c r="B15" s="30" t="s">
        <v>0</v>
      </c>
      <c r="C15" s="31">
        <f>SUM(C13:C14)</f>
        <v>46735669</v>
      </c>
      <c r="D15" s="108">
        <f>SUM(D13:D14)</f>
        <v>1</v>
      </c>
      <c r="E15" s="31">
        <f>SUM(E13:E14)</f>
        <v>37873733</v>
      </c>
      <c r="F15" s="38">
        <f t="shared" ref="F15:G15" si="15">SUM(F13:F14)</f>
        <v>0.81038174504359828</v>
      </c>
      <c r="G15" s="108">
        <f t="shared" si="15"/>
        <v>1</v>
      </c>
      <c r="H15" s="31">
        <f>SUM(H13:H14)</f>
        <v>8861936</v>
      </c>
      <c r="I15" s="38">
        <f t="shared" ref="I15:J15" si="16">SUM(I13:I14)</f>
        <v>0.18961825495640172</v>
      </c>
      <c r="J15" s="38">
        <f t="shared" si="16"/>
        <v>1</v>
      </c>
      <c r="K15" s="34">
        <f>J15/G15</f>
        <v>1</v>
      </c>
      <c r="L15" s="31">
        <f>SUM(L13:L14)</f>
        <v>6880844</v>
      </c>
      <c r="M15" s="38">
        <f>SUM(M13:M14)</f>
        <v>1</v>
      </c>
      <c r="N15" s="34">
        <f>M15/G15</f>
        <v>1</v>
      </c>
      <c r="O15" s="108">
        <f>SUM(O13:O14)</f>
        <v>0.7764492995661445</v>
      </c>
      <c r="P15" s="35">
        <f>SUM(P13:P14)</f>
        <v>1981092</v>
      </c>
      <c r="Q15" s="38">
        <f>SUM(Q13:Q14)</f>
        <v>1</v>
      </c>
      <c r="R15" s="34">
        <f>Q15/K15</f>
        <v>1</v>
      </c>
      <c r="S15" s="108">
        <f>SUM(S13:S14)</f>
        <v>0.22355070043385555</v>
      </c>
    </row>
    <row r="16" spans="2:19" x14ac:dyDescent="0.25">
      <c r="B16" s="37" t="s">
        <v>12</v>
      </c>
      <c r="C16" s="24"/>
      <c r="D16" s="25"/>
      <c r="E16" s="24"/>
      <c r="F16" s="26"/>
      <c r="G16" s="25"/>
      <c r="H16" s="24"/>
      <c r="I16" s="27"/>
      <c r="J16" s="26"/>
      <c r="K16" s="28"/>
      <c r="L16" s="24"/>
      <c r="M16" s="26"/>
      <c r="N16" s="28"/>
      <c r="O16" s="25"/>
      <c r="P16" s="29"/>
      <c r="Q16" s="26"/>
      <c r="R16" s="28"/>
      <c r="S16" s="25"/>
    </row>
    <row r="17" spans="2:19" x14ac:dyDescent="0.25">
      <c r="B17" s="23" t="s">
        <v>28</v>
      </c>
      <c r="C17" s="24">
        <v>38942494</v>
      </c>
      <c r="D17" s="25">
        <f t="shared" ref="D17:D23" si="17">C17/C$2</f>
        <v>0.83324995304977878</v>
      </c>
      <c r="E17" s="24">
        <v>33189116</v>
      </c>
      <c r="F17" s="26">
        <f t="shared" si="1"/>
        <v>0.71014530678912502</v>
      </c>
      <c r="G17" s="25">
        <f t="shared" si="2"/>
        <v>0.87630960486519771</v>
      </c>
      <c r="H17" s="24">
        <v>5753378</v>
      </c>
      <c r="I17" s="27">
        <f t="shared" si="3"/>
        <v>0.12310464626065372</v>
      </c>
      <c r="J17" s="26">
        <f t="shared" si="4"/>
        <v>0.64922360080235286</v>
      </c>
      <c r="K17" s="28">
        <f t="shared" si="5"/>
        <v>0.74086098931007682</v>
      </c>
      <c r="L17" s="24">
        <v>4349178</v>
      </c>
      <c r="M17" s="26">
        <f t="shared" si="6"/>
        <v>0.63207042624422238</v>
      </c>
      <c r="N17" s="28">
        <f t="shared" si="7"/>
        <v>0.72128665797455627</v>
      </c>
      <c r="O17" s="25">
        <f t="shared" si="8"/>
        <v>0.49077063973380081</v>
      </c>
      <c r="P17" s="29">
        <v>1404200</v>
      </c>
      <c r="Q17" s="26">
        <f t="shared" si="9"/>
        <v>0.70880100469841889</v>
      </c>
      <c r="R17" s="28">
        <f t="shared" si="10"/>
        <v>0.80884769579520177</v>
      </c>
      <c r="S17" s="25">
        <f t="shared" si="11"/>
        <v>0.15845296106855206</v>
      </c>
    </row>
    <row r="18" spans="2:19" x14ac:dyDescent="0.25">
      <c r="B18" s="23" t="s">
        <v>29</v>
      </c>
      <c r="C18" s="24">
        <v>4714078</v>
      </c>
      <c r="D18" s="25">
        <f t="shared" si="17"/>
        <v>0.10086681331126339</v>
      </c>
      <c r="E18" s="24">
        <v>2920695</v>
      </c>
      <c r="F18" s="26">
        <f t="shared" si="1"/>
        <v>6.2493916584354443E-2</v>
      </c>
      <c r="G18" s="25">
        <f t="shared" si="2"/>
        <v>7.7116639122950997E-2</v>
      </c>
      <c r="H18" s="24">
        <v>1793383</v>
      </c>
      <c r="I18" s="27">
        <f t="shared" si="3"/>
        <v>3.8372896726908946E-2</v>
      </c>
      <c r="J18" s="26">
        <f t="shared" si="4"/>
        <v>0.20236921142287645</v>
      </c>
      <c r="K18" s="28">
        <f t="shared" si="5"/>
        <v>2.6241964603803449</v>
      </c>
      <c r="L18" s="24">
        <v>1357473</v>
      </c>
      <c r="M18" s="26">
        <f t="shared" si="6"/>
        <v>0.19728292052544716</v>
      </c>
      <c r="N18" s="28">
        <f t="shared" si="7"/>
        <v>2.5582406439018812</v>
      </c>
      <c r="O18" s="25">
        <f t="shared" si="8"/>
        <v>0.1531801854583468</v>
      </c>
      <c r="P18" s="29">
        <v>435910</v>
      </c>
      <c r="Q18" s="26">
        <f t="shared" si="9"/>
        <v>0.22003521290278291</v>
      </c>
      <c r="R18" s="28">
        <f t="shared" si="10"/>
        <v>2.8532780396714323</v>
      </c>
      <c r="S18" s="25">
        <f t="shared" si="11"/>
        <v>4.9189025964529648E-2</v>
      </c>
    </row>
    <row r="19" spans="2:19" x14ac:dyDescent="0.25">
      <c r="B19" s="23" t="s">
        <v>30</v>
      </c>
      <c r="C19" s="24">
        <v>1157886</v>
      </c>
      <c r="D19" s="25">
        <f t="shared" si="17"/>
        <v>2.4775209701181338E-2</v>
      </c>
      <c r="E19" s="24">
        <v>559307</v>
      </c>
      <c r="F19" s="26">
        <f t="shared" si="1"/>
        <v>1.1967454665086745E-2</v>
      </c>
      <c r="G19" s="25">
        <f t="shared" si="2"/>
        <v>1.4767675528578078E-2</v>
      </c>
      <c r="H19" s="24">
        <v>598579</v>
      </c>
      <c r="I19" s="27">
        <f t="shared" si="3"/>
        <v>1.2807755036094595E-2</v>
      </c>
      <c r="J19" s="26">
        <f t="shared" si="4"/>
        <v>6.7544947289170224E-2</v>
      </c>
      <c r="K19" s="28">
        <f t="shared" si="5"/>
        <v>4.573837443709996</v>
      </c>
      <c r="L19" s="24">
        <v>517258</v>
      </c>
      <c r="M19" s="26">
        <f t="shared" si="6"/>
        <v>7.5173626956228048E-2</v>
      </c>
      <c r="N19" s="28">
        <f t="shared" si="7"/>
        <v>5.0904170267523625</v>
      </c>
      <c r="O19" s="25">
        <f t="shared" si="8"/>
        <v>5.8368509996009899E-2</v>
      </c>
      <c r="P19" s="29">
        <v>81321</v>
      </c>
      <c r="Q19" s="26">
        <f t="shared" si="9"/>
        <v>4.1048573211138098E-2</v>
      </c>
      <c r="R19" s="28">
        <f t="shared" si="10"/>
        <v>2.7796231798092941</v>
      </c>
      <c r="S19" s="25">
        <f t="shared" si="11"/>
        <v>9.1764372931603215E-3</v>
      </c>
    </row>
    <row r="20" spans="2:19" x14ac:dyDescent="0.25">
      <c r="B20" s="23" t="s">
        <v>40</v>
      </c>
      <c r="C20" s="24">
        <v>865417</v>
      </c>
      <c r="D20" s="25">
        <f t="shared" si="17"/>
        <v>1.8517269967826929E-2</v>
      </c>
      <c r="E20" s="24">
        <v>421199</v>
      </c>
      <c r="F20" s="26">
        <f t="shared" si="1"/>
        <v>9.0123669782067317E-3</v>
      </c>
      <c r="G20" s="25">
        <f t="shared" si="2"/>
        <v>1.1121137702481031E-2</v>
      </c>
      <c r="H20" s="24">
        <v>444218</v>
      </c>
      <c r="I20" s="27">
        <f t="shared" si="3"/>
        <v>9.5049029896201974E-3</v>
      </c>
      <c r="J20" s="26">
        <f t="shared" si="4"/>
        <v>5.012651862978925E-2</v>
      </c>
      <c r="K20" s="28">
        <f t="shared" si="5"/>
        <v>4.5073193022874314</v>
      </c>
      <c r="L20" s="24">
        <v>421600</v>
      </c>
      <c r="M20" s="26">
        <f t="shared" si="6"/>
        <v>6.1271553315261906E-2</v>
      </c>
      <c r="N20" s="28">
        <f t="shared" si="7"/>
        <v>5.5094680917036705</v>
      </c>
      <c r="O20" s="25">
        <f t="shared" si="8"/>
        <v>4.7574254654964787E-2</v>
      </c>
      <c r="P20" s="29">
        <v>22618</v>
      </c>
      <c r="Q20" s="26">
        <f t="shared" si="9"/>
        <v>1.1416935710204272E-2</v>
      </c>
      <c r="R20" s="28">
        <f t="shared" si="10"/>
        <v>1.0265978190034686</v>
      </c>
      <c r="S20" s="25">
        <f t="shared" si="11"/>
        <v>2.5522639748244628E-3</v>
      </c>
    </row>
    <row r="21" spans="2:19" x14ac:dyDescent="0.25">
      <c r="B21" s="23" t="s">
        <v>31</v>
      </c>
      <c r="C21" s="24">
        <v>207252</v>
      </c>
      <c r="D21" s="25">
        <f t="shared" si="17"/>
        <v>4.4345572543318034E-3</v>
      </c>
      <c r="E21" s="24">
        <v>127084</v>
      </c>
      <c r="F21" s="26">
        <f t="shared" si="1"/>
        <v>2.7192078923701725E-3</v>
      </c>
      <c r="G21" s="25">
        <f t="shared" si="2"/>
        <v>3.3554653828287801E-3</v>
      </c>
      <c r="H21" s="24">
        <v>80168</v>
      </c>
      <c r="I21" s="27">
        <f t="shared" si="3"/>
        <v>1.7153493619616316E-3</v>
      </c>
      <c r="J21" s="26">
        <f t="shared" si="4"/>
        <v>9.0463302826831512E-3</v>
      </c>
      <c r="K21" s="28">
        <f t="shared" si="5"/>
        <v>2.6959986918585832</v>
      </c>
      <c r="L21" s="24">
        <v>66982</v>
      </c>
      <c r="M21" s="26">
        <f t="shared" si="6"/>
        <v>9.7345616322648786E-3</v>
      </c>
      <c r="N21" s="28">
        <f t="shared" si="7"/>
        <v>2.9011062614683532</v>
      </c>
      <c r="O21" s="25">
        <f t="shared" si="8"/>
        <v>7.5583935609555295E-3</v>
      </c>
      <c r="P21" s="29">
        <v>13186</v>
      </c>
      <c r="Q21" s="26">
        <f t="shared" si="9"/>
        <v>6.6559251160471095E-3</v>
      </c>
      <c r="R21" s="28">
        <f t="shared" si="10"/>
        <v>1.9836071473447658</v>
      </c>
      <c r="S21" s="25">
        <f t="shared" si="11"/>
        <v>1.4879367217276226E-3</v>
      </c>
    </row>
    <row r="22" spans="2:19" x14ac:dyDescent="0.25">
      <c r="B22" s="23" t="s">
        <v>32</v>
      </c>
      <c r="C22" s="24">
        <v>784533</v>
      </c>
      <c r="D22" s="25">
        <f t="shared" si="17"/>
        <v>1.6786600401504898E-2</v>
      </c>
      <c r="E22" s="24">
        <v>611029</v>
      </c>
      <c r="F22" s="26">
        <f t="shared" si="1"/>
        <v>1.3074146857724451E-2</v>
      </c>
      <c r="G22" s="25">
        <f t="shared" si="2"/>
        <v>1.6133318572003452E-2</v>
      </c>
      <c r="H22" s="24">
        <v>173504</v>
      </c>
      <c r="I22" s="27">
        <f t="shared" si="3"/>
        <v>3.7124535437804474E-3</v>
      </c>
      <c r="J22" s="26">
        <f t="shared" si="4"/>
        <v>1.9578566128213969E-2</v>
      </c>
      <c r="K22" s="28">
        <f t="shared" si="5"/>
        <v>1.2135485976325504</v>
      </c>
      <c r="L22" s="24">
        <v>151463</v>
      </c>
      <c r="M22" s="26">
        <f t="shared" si="6"/>
        <v>2.2012270587736041E-2</v>
      </c>
      <c r="N22" s="28">
        <f t="shared" si="7"/>
        <v>1.3643981856240339</v>
      </c>
      <c r="O22" s="25">
        <f t="shared" si="8"/>
        <v>1.7091412079708091E-2</v>
      </c>
      <c r="P22" s="29">
        <v>22041</v>
      </c>
      <c r="Q22" s="26">
        <f t="shared" si="9"/>
        <v>1.1125682199514207E-2</v>
      </c>
      <c r="R22" s="28">
        <f t="shared" si="10"/>
        <v>0.68960903175995536</v>
      </c>
      <c r="S22" s="25">
        <f t="shared" si="11"/>
        <v>2.4871540485058795E-3</v>
      </c>
    </row>
    <row r="23" spans="2:19" x14ac:dyDescent="0.25">
      <c r="B23" s="23" t="s">
        <v>33</v>
      </c>
      <c r="C23" s="24">
        <v>64009</v>
      </c>
      <c r="D23" s="25">
        <f t="shared" si="17"/>
        <v>1.3695963141128887E-3</v>
      </c>
      <c r="E23" s="24">
        <v>45303</v>
      </c>
      <c r="F23" s="26">
        <f t="shared" si="1"/>
        <v>9.6934527673071293E-4</v>
      </c>
      <c r="G23" s="25">
        <f t="shared" si="2"/>
        <v>1.1961588259599338E-3</v>
      </c>
      <c r="H23" s="24">
        <v>18706</v>
      </c>
      <c r="I23" s="27">
        <f t="shared" si="3"/>
        <v>4.0025103738217593E-4</v>
      </c>
      <c r="J23" s="26">
        <f t="shared" si="4"/>
        <v>2.1108254449140685E-3</v>
      </c>
      <c r="K23" s="28">
        <f t="shared" si="5"/>
        <v>1.7646698741867346</v>
      </c>
      <c r="L23" s="24">
        <v>16890</v>
      </c>
      <c r="M23" s="26">
        <f t="shared" si="6"/>
        <v>2.454640738839596E-3</v>
      </c>
      <c r="N23" s="28">
        <f t="shared" si="7"/>
        <v>2.0521026853350457</v>
      </c>
      <c r="O23" s="25">
        <f t="shared" si="8"/>
        <v>1.9059040823585275E-3</v>
      </c>
      <c r="P23" s="29">
        <v>1816</v>
      </c>
      <c r="Q23" s="26">
        <f t="shared" si="9"/>
        <v>9.1666616189455105E-4</v>
      </c>
      <c r="R23" s="28">
        <f t="shared" si="10"/>
        <v>0.76634151084318913</v>
      </c>
      <c r="S23" s="25">
        <f t="shared" si="11"/>
        <v>2.049213625555409E-4</v>
      </c>
    </row>
    <row r="24" spans="2:19" s="36" customFormat="1" x14ac:dyDescent="0.25">
      <c r="B24" s="30" t="s">
        <v>0</v>
      </c>
      <c r="C24" s="31">
        <f>SUM(C17:C23)</f>
        <v>46735669</v>
      </c>
      <c r="D24" s="108">
        <f>SUM(D17:D23)</f>
        <v>1</v>
      </c>
      <c r="E24" s="31">
        <f>SUM(E17:E23)</f>
        <v>37873733</v>
      </c>
      <c r="F24" s="38">
        <f t="shared" ref="F24:G24" si="18">SUM(F17:F23)</f>
        <v>0.81038174504359828</v>
      </c>
      <c r="G24" s="108">
        <f t="shared" si="18"/>
        <v>1</v>
      </c>
      <c r="H24" s="31">
        <f>SUM(H17:H23)</f>
        <v>8861936</v>
      </c>
      <c r="I24" s="38">
        <f t="shared" ref="I24:J24" si="19">SUM(I17:I23)</f>
        <v>0.18961825495640172</v>
      </c>
      <c r="J24" s="38">
        <f t="shared" si="19"/>
        <v>1</v>
      </c>
      <c r="K24" s="34">
        <f>J24/G24</f>
        <v>1</v>
      </c>
      <c r="L24" s="31">
        <f>SUM(L17:L23)</f>
        <v>6880844</v>
      </c>
      <c r="M24" s="38">
        <f>SUM(M17:M23)</f>
        <v>1</v>
      </c>
      <c r="N24" s="34">
        <f>M24/G24</f>
        <v>1</v>
      </c>
      <c r="O24" s="108">
        <f>SUM(O17:O23)</f>
        <v>0.77644929956614461</v>
      </c>
      <c r="P24" s="35">
        <f>SUM(P17:P23)</f>
        <v>1981092</v>
      </c>
      <c r="Q24" s="38">
        <f>SUM(Q17:Q23)</f>
        <v>1</v>
      </c>
      <c r="R24" s="34">
        <f>Q24/K24</f>
        <v>1</v>
      </c>
      <c r="S24" s="108">
        <f>SUM(S17:S23)</f>
        <v>0.22355070043385553</v>
      </c>
    </row>
    <row r="25" spans="2:19" x14ac:dyDescent="0.25">
      <c r="B25" s="37" t="s">
        <v>13</v>
      </c>
      <c r="C25" s="24"/>
      <c r="D25" s="25"/>
      <c r="E25" s="24"/>
      <c r="F25" s="26"/>
      <c r="G25" s="25"/>
      <c r="H25" s="24"/>
      <c r="I25" s="27"/>
      <c r="J25" s="26"/>
      <c r="K25" s="28"/>
      <c r="L25" s="24"/>
      <c r="M25" s="26"/>
      <c r="N25" s="28"/>
      <c r="O25" s="25"/>
      <c r="P25" s="29"/>
      <c r="Q25" s="26"/>
      <c r="R25" s="28"/>
      <c r="S25" s="25"/>
    </row>
    <row r="26" spans="2:19" x14ac:dyDescent="0.25">
      <c r="B26" s="23" t="s">
        <v>30</v>
      </c>
      <c r="C26" s="24">
        <v>1157886</v>
      </c>
      <c r="D26" s="25">
        <f t="shared" ref="D26:D27" si="20">C26/C$2</f>
        <v>2.4775209701181338E-2</v>
      </c>
      <c r="E26" s="24">
        <v>559307</v>
      </c>
      <c r="F26" s="26">
        <f t="shared" si="1"/>
        <v>1.1967454665086745E-2</v>
      </c>
      <c r="G26" s="25">
        <f t="shared" si="2"/>
        <v>1.4767675528578078E-2</v>
      </c>
      <c r="H26" s="24">
        <v>598579</v>
      </c>
      <c r="I26" s="27">
        <f t="shared" si="3"/>
        <v>1.2807755036094595E-2</v>
      </c>
      <c r="J26" s="26">
        <f t="shared" si="4"/>
        <v>6.7544947289170224E-2</v>
      </c>
      <c r="K26" s="28">
        <f t="shared" si="5"/>
        <v>4.573837443709996</v>
      </c>
      <c r="L26" s="24">
        <v>517258</v>
      </c>
      <c r="M26" s="26">
        <f t="shared" si="6"/>
        <v>7.5173626956228048E-2</v>
      </c>
      <c r="N26" s="28">
        <f t="shared" si="7"/>
        <v>5.0904170267523625</v>
      </c>
      <c r="O26" s="25">
        <f t="shared" si="8"/>
        <v>5.8368509996009899E-2</v>
      </c>
      <c r="P26" s="29">
        <v>81321</v>
      </c>
      <c r="Q26" s="26">
        <f t="shared" si="9"/>
        <v>4.1048573211138098E-2</v>
      </c>
      <c r="R26" s="28">
        <f t="shared" si="10"/>
        <v>2.7796231798092941</v>
      </c>
      <c r="S26" s="25">
        <f t="shared" si="11"/>
        <v>9.1764372931603215E-3</v>
      </c>
    </row>
    <row r="27" spans="2:19" ht="15" customHeight="1" x14ac:dyDescent="0.25">
      <c r="B27" s="23" t="s">
        <v>34</v>
      </c>
      <c r="C27" s="24">
        <v>45577783</v>
      </c>
      <c r="D27" s="25">
        <f t="shared" si="20"/>
        <v>0.9752247902988187</v>
      </c>
      <c r="E27" s="24">
        <v>37314426</v>
      </c>
      <c r="F27" s="26">
        <f t="shared" si="1"/>
        <v>0.79841429037851153</v>
      </c>
      <c r="G27" s="25">
        <f t="shared" si="2"/>
        <v>0.98523232447142195</v>
      </c>
      <c r="H27" s="24">
        <v>8263357</v>
      </c>
      <c r="I27" s="27">
        <f t="shared" si="3"/>
        <v>0.17681049992030712</v>
      </c>
      <c r="J27" s="26">
        <f t="shared" si="4"/>
        <v>0.93245505271082973</v>
      </c>
      <c r="K27" s="28">
        <f t="shared" si="5"/>
        <v>0.94643164820144599</v>
      </c>
      <c r="L27" s="24">
        <v>6363586</v>
      </c>
      <c r="M27" s="26">
        <f t="shared" si="6"/>
        <v>0.92482637304377191</v>
      </c>
      <c r="N27" s="28">
        <f t="shared" si="7"/>
        <v>0.93868862203637315</v>
      </c>
      <c r="O27" s="25">
        <f t="shared" si="8"/>
        <v>0.71808078957013455</v>
      </c>
      <c r="P27" s="29">
        <v>1899771</v>
      </c>
      <c r="Q27" s="26">
        <f t="shared" si="9"/>
        <v>0.95895142678886192</v>
      </c>
      <c r="R27" s="28">
        <f t="shared" si="10"/>
        <v>0.9733251771893906</v>
      </c>
      <c r="S27" s="25">
        <f t="shared" si="11"/>
        <v>0.21437426314069521</v>
      </c>
    </row>
    <row r="28" spans="2:19" s="36" customFormat="1" x14ac:dyDescent="0.25">
      <c r="B28" s="30" t="s">
        <v>0</v>
      </c>
      <c r="C28" s="31">
        <f>SUM(C26:C27)</f>
        <v>46735669</v>
      </c>
      <c r="D28" s="108">
        <f>SUM(D26:D27)</f>
        <v>1</v>
      </c>
      <c r="E28" s="31">
        <f>SUM(E26:E27)</f>
        <v>37873733</v>
      </c>
      <c r="F28" s="33">
        <f>E28/C28</f>
        <v>0.81038174504359828</v>
      </c>
      <c r="G28" s="108">
        <f>SUM(G26:G27)</f>
        <v>1</v>
      </c>
      <c r="H28" s="31">
        <f>SUM(H26:H27)</f>
        <v>8861936</v>
      </c>
      <c r="I28" s="38">
        <f>SUM(I26:I27)</f>
        <v>0.18961825495640172</v>
      </c>
      <c r="J28" s="38">
        <f>SUM(J26:J27)</f>
        <v>1</v>
      </c>
      <c r="K28" s="34">
        <f>J28/G28</f>
        <v>1</v>
      </c>
      <c r="L28" s="31">
        <f>SUM(L26:L27)</f>
        <v>6880844</v>
      </c>
      <c r="M28" s="38">
        <f>SUM(M26:M27)</f>
        <v>1</v>
      </c>
      <c r="N28" s="34">
        <f>M28/G28</f>
        <v>1</v>
      </c>
      <c r="O28" s="108">
        <f>SUM(O26:O27)</f>
        <v>0.7764492995661445</v>
      </c>
      <c r="P28" s="35">
        <f>SUM(P26:P27)</f>
        <v>1981092</v>
      </c>
      <c r="Q28" s="38">
        <f>SUM(Q26:Q27)</f>
        <v>1</v>
      </c>
      <c r="R28" s="34">
        <f>Q28/K28</f>
        <v>1</v>
      </c>
      <c r="S28" s="108">
        <f>SUM(S26:S27)</f>
        <v>0.22355070043385553</v>
      </c>
    </row>
    <row r="29" spans="2:19" x14ac:dyDescent="0.25">
      <c r="B29" s="39" t="s">
        <v>37</v>
      </c>
      <c r="C29" s="24"/>
      <c r="D29" s="25"/>
      <c r="E29" s="24"/>
      <c r="F29" s="26"/>
      <c r="G29" s="25"/>
      <c r="H29" s="24"/>
      <c r="I29" s="27"/>
      <c r="J29" s="26"/>
      <c r="K29" s="28"/>
      <c r="L29" s="24"/>
      <c r="M29" s="26"/>
      <c r="N29" s="28"/>
      <c r="O29" s="25"/>
      <c r="P29" s="29"/>
      <c r="Q29" s="26"/>
      <c r="R29" s="28"/>
      <c r="S29" s="25"/>
    </row>
    <row r="30" spans="2:19" x14ac:dyDescent="0.25">
      <c r="B30" s="23" t="s">
        <v>35</v>
      </c>
      <c r="C30" s="24">
        <v>20794929</v>
      </c>
      <c r="D30" s="25">
        <f t="shared" ref="D30:D31" si="21">C30/C$2</f>
        <v>0.44494771220670876</v>
      </c>
      <c r="E30" s="24">
        <v>17452031</v>
      </c>
      <c r="F30" s="26">
        <f t="shared" si="1"/>
        <v>0.37341994612294949</v>
      </c>
      <c r="G30" s="25">
        <f t="shared" si="2"/>
        <v>0.46079511095460274</v>
      </c>
      <c r="H30" s="24">
        <v>3342898</v>
      </c>
      <c r="I30" s="27">
        <f t="shared" si="3"/>
        <v>7.1527766083759284E-2</v>
      </c>
      <c r="J30" s="26">
        <f t="shared" si="4"/>
        <v>0.37721983097147171</v>
      </c>
      <c r="K30" s="28">
        <f t="shared" si="5"/>
        <v>0.81862811041985029</v>
      </c>
      <c r="L30" s="24">
        <v>2574880</v>
      </c>
      <c r="M30" s="26">
        <f t="shared" si="6"/>
        <v>0.374209907970592</v>
      </c>
      <c r="N30" s="28">
        <f t="shared" si="7"/>
        <v>0.81209609015894901</v>
      </c>
      <c r="O30" s="25">
        <f t="shared" si="8"/>
        <v>0.29055502093447755</v>
      </c>
      <c r="P30" s="29">
        <v>768018</v>
      </c>
      <c r="Q30" s="26">
        <f t="shared" si="9"/>
        <v>0.38767407066405801</v>
      </c>
      <c r="R30" s="28">
        <f t="shared" si="10"/>
        <v>0.84131550324163795</v>
      </c>
      <c r="S30" s="25">
        <f t="shared" si="11"/>
        <v>8.666481003699418E-2</v>
      </c>
    </row>
    <row r="31" spans="2:19" x14ac:dyDescent="0.25">
      <c r="B31" s="23" t="s">
        <v>36</v>
      </c>
      <c r="C31" s="24">
        <v>25940740</v>
      </c>
      <c r="D31" s="25">
        <f t="shared" si="21"/>
        <v>0.5550522877932913</v>
      </c>
      <c r="E31" s="24">
        <v>20421702</v>
      </c>
      <c r="F31" s="26">
        <f t="shared" si="1"/>
        <v>0.43696179892064879</v>
      </c>
      <c r="G31" s="25">
        <f t="shared" si="2"/>
        <v>0.53920488904539721</v>
      </c>
      <c r="H31" s="24">
        <v>5519038</v>
      </c>
      <c r="I31" s="27">
        <f t="shared" si="3"/>
        <v>0.11809048887264244</v>
      </c>
      <c r="J31" s="26">
        <f t="shared" si="4"/>
        <v>0.62278016902852829</v>
      </c>
      <c r="K31" s="28">
        <f t="shared" si="5"/>
        <v>1.1549972592627857</v>
      </c>
      <c r="L31" s="24">
        <v>4305964</v>
      </c>
      <c r="M31" s="26">
        <f t="shared" si="6"/>
        <v>0.62579009202940805</v>
      </c>
      <c r="N31" s="28">
        <f t="shared" si="7"/>
        <v>1.1605794100593196</v>
      </c>
      <c r="O31" s="25">
        <f t="shared" si="8"/>
        <v>0.48589427863166695</v>
      </c>
      <c r="P31" s="29">
        <v>1213074</v>
      </c>
      <c r="Q31" s="26">
        <f t="shared" si="9"/>
        <v>0.61232592933594199</v>
      </c>
      <c r="R31" s="28">
        <f t="shared" si="10"/>
        <v>1.1356090083307617</v>
      </c>
      <c r="S31" s="25">
        <f t="shared" si="11"/>
        <v>0.13688589039686136</v>
      </c>
    </row>
    <row r="32" spans="2:19" s="36" customFormat="1" x14ac:dyDescent="0.25">
      <c r="B32" s="30" t="s">
        <v>0</v>
      </c>
      <c r="C32" s="31">
        <f>SUM(C30:C31)</f>
        <v>46735669</v>
      </c>
      <c r="D32" s="108">
        <f>SUM(D30:D31)</f>
        <v>1</v>
      </c>
      <c r="E32" s="31">
        <f>SUM(E30:E31)</f>
        <v>37873733</v>
      </c>
      <c r="F32" s="33">
        <f>E32/C32</f>
        <v>0.81038174504359828</v>
      </c>
      <c r="G32" s="108">
        <f>SUM(G30:G31)</f>
        <v>1</v>
      </c>
      <c r="H32" s="31">
        <f>SUM(H30:H31)</f>
        <v>8861936</v>
      </c>
      <c r="I32" s="38">
        <f>SUM(I30:I31)</f>
        <v>0.18961825495640172</v>
      </c>
      <c r="J32" s="38">
        <f>SUM(J30:J31)</f>
        <v>1</v>
      </c>
      <c r="K32" s="34">
        <f>J32/G32</f>
        <v>1</v>
      </c>
      <c r="L32" s="31">
        <f>SUM(L30:L31)</f>
        <v>6880844</v>
      </c>
      <c r="M32" s="38">
        <f>SUM(M30:M31)</f>
        <v>1</v>
      </c>
      <c r="N32" s="34">
        <f>M32/G32</f>
        <v>1</v>
      </c>
      <c r="O32" s="108">
        <f>SUM(O30:O31)</f>
        <v>0.7764492995661445</v>
      </c>
      <c r="P32" s="35">
        <f>SUM(P30:P31)</f>
        <v>1981092</v>
      </c>
      <c r="Q32" s="38">
        <f>SUM(Q30:Q31)</f>
        <v>1</v>
      </c>
      <c r="R32" s="34">
        <f>Q32/K32</f>
        <v>1</v>
      </c>
      <c r="S32" s="108">
        <f>SUM(S30:S31)</f>
        <v>0.22355070043385555</v>
      </c>
    </row>
    <row r="33" spans="2:19" x14ac:dyDescent="0.25">
      <c r="B33" s="37" t="s">
        <v>14</v>
      </c>
      <c r="C33" s="24"/>
      <c r="D33" s="25"/>
      <c r="E33" s="24"/>
      <c r="F33" s="26"/>
      <c r="G33" s="25"/>
      <c r="H33" s="24"/>
      <c r="I33" s="27"/>
      <c r="J33" s="26"/>
      <c r="K33" s="28"/>
      <c r="L33" s="24"/>
      <c r="M33" s="26"/>
      <c r="N33" s="28"/>
      <c r="O33" s="25"/>
      <c r="P33" s="29"/>
      <c r="Q33" s="26"/>
      <c r="R33" s="28"/>
      <c r="S33" s="25"/>
    </row>
    <row r="34" spans="2:19" x14ac:dyDescent="0.25">
      <c r="B34" s="23" t="s">
        <v>41</v>
      </c>
      <c r="C34" s="24">
        <v>905191</v>
      </c>
      <c r="D34" s="25">
        <f t="shared" ref="D34:D42" si="22">C34/C$2</f>
        <v>1.9368311599433828E-2</v>
      </c>
      <c r="E34" s="40">
        <v>0</v>
      </c>
      <c r="F34" s="26">
        <f t="shared" si="1"/>
        <v>0</v>
      </c>
      <c r="G34" s="25">
        <f t="shared" si="2"/>
        <v>0</v>
      </c>
      <c r="H34" s="24">
        <v>905191</v>
      </c>
      <c r="I34" s="27">
        <f t="shared" si="3"/>
        <v>1.9368311599433828E-2</v>
      </c>
      <c r="J34" s="41">
        <f t="shared" si="4"/>
        <v>0.10214370765033735</v>
      </c>
      <c r="K34" s="28" t="s">
        <v>56</v>
      </c>
      <c r="L34" s="24">
        <v>0</v>
      </c>
      <c r="M34" s="26">
        <f t="shared" si="6"/>
        <v>0</v>
      </c>
      <c r="N34" s="28" t="s">
        <v>56</v>
      </c>
      <c r="O34" s="25">
        <f t="shared" si="8"/>
        <v>0</v>
      </c>
      <c r="P34" s="24">
        <v>905191</v>
      </c>
      <c r="Q34" s="26">
        <f t="shared" si="9"/>
        <v>0.45691517607460935</v>
      </c>
      <c r="R34" s="28" t="s">
        <v>56</v>
      </c>
      <c r="S34" s="25">
        <f t="shared" si="11"/>
        <v>0.10214370765033735</v>
      </c>
    </row>
    <row r="35" spans="2:19" x14ac:dyDescent="0.25">
      <c r="B35" s="23" t="s">
        <v>42</v>
      </c>
      <c r="C35" s="24">
        <v>4754404</v>
      </c>
      <c r="D35" s="25">
        <f t="shared" si="22"/>
        <v>0.10172966605014255</v>
      </c>
      <c r="E35" s="40">
        <v>0</v>
      </c>
      <c r="F35" s="26">
        <f t="shared" si="1"/>
        <v>0</v>
      </c>
      <c r="G35" s="25">
        <f t="shared" si="2"/>
        <v>0</v>
      </c>
      <c r="H35" s="24">
        <v>4754404</v>
      </c>
      <c r="I35" s="27">
        <f t="shared" si="3"/>
        <v>0.10172966605014255</v>
      </c>
      <c r="J35" s="41">
        <f t="shared" si="4"/>
        <v>0.53649721686096585</v>
      </c>
      <c r="K35" s="28" t="s">
        <v>56</v>
      </c>
      <c r="L35" s="24">
        <v>4754404</v>
      </c>
      <c r="M35" s="26">
        <f t="shared" si="6"/>
        <v>0.69096232962119186</v>
      </c>
      <c r="N35" s="28" t="s">
        <v>56</v>
      </c>
      <c r="O35" s="25">
        <f t="shared" si="8"/>
        <v>0.53649721686096585</v>
      </c>
      <c r="P35" s="24">
        <v>0</v>
      </c>
      <c r="Q35" s="26">
        <f t="shared" si="9"/>
        <v>0</v>
      </c>
      <c r="R35" s="28" t="s">
        <v>56</v>
      </c>
      <c r="S35" s="25">
        <f t="shared" si="11"/>
        <v>0</v>
      </c>
    </row>
    <row r="36" spans="2:19" x14ac:dyDescent="0.25">
      <c r="B36" s="23" t="s">
        <v>43</v>
      </c>
      <c r="C36" s="24">
        <v>683769</v>
      </c>
      <c r="D36" s="25">
        <f t="shared" si="22"/>
        <v>1.4630559797913667E-2</v>
      </c>
      <c r="E36" s="40">
        <v>0</v>
      </c>
      <c r="F36" s="26">
        <f t="shared" si="1"/>
        <v>0</v>
      </c>
      <c r="G36" s="25">
        <f t="shared" si="2"/>
        <v>0</v>
      </c>
      <c r="H36" s="24">
        <v>683769</v>
      </c>
      <c r="I36" s="27">
        <f t="shared" si="3"/>
        <v>1.4630559797913667E-2</v>
      </c>
      <c r="J36" s="41">
        <f t="shared" si="4"/>
        <v>7.7157970899361036E-2</v>
      </c>
      <c r="K36" s="28" t="s">
        <v>56</v>
      </c>
      <c r="L36" s="24">
        <v>0</v>
      </c>
      <c r="M36" s="26">
        <f t="shared" si="6"/>
        <v>0</v>
      </c>
      <c r="N36" s="28" t="s">
        <v>56</v>
      </c>
      <c r="O36" s="25">
        <f t="shared" si="8"/>
        <v>0</v>
      </c>
      <c r="P36" s="24">
        <v>683769</v>
      </c>
      <c r="Q36" s="26">
        <f t="shared" si="9"/>
        <v>0.34514752469849963</v>
      </c>
      <c r="R36" s="28" t="s">
        <v>56</v>
      </c>
      <c r="S36" s="25">
        <f t="shared" si="11"/>
        <v>7.7157970899361036E-2</v>
      </c>
    </row>
    <row r="37" spans="2:19" x14ac:dyDescent="0.25">
      <c r="B37" s="23" t="s">
        <v>44</v>
      </c>
      <c r="C37" s="24">
        <v>207181</v>
      </c>
      <c r="D37" s="25">
        <f t="shared" si="22"/>
        <v>4.4330380720558425E-3</v>
      </c>
      <c r="E37" s="40">
        <v>0</v>
      </c>
      <c r="F37" s="26">
        <f t="shared" si="1"/>
        <v>0</v>
      </c>
      <c r="G37" s="25">
        <f t="shared" si="2"/>
        <v>0</v>
      </c>
      <c r="H37" s="24">
        <v>207181</v>
      </c>
      <c r="I37" s="27">
        <f t="shared" si="3"/>
        <v>4.4330380720558425E-3</v>
      </c>
      <c r="J37" s="41">
        <f t="shared" si="4"/>
        <v>2.3378751550451278E-2</v>
      </c>
      <c r="K37" s="28" t="s">
        <v>56</v>
      </c>
      <c r="L37" s="24">
        <v>207181</v>
      </c>
      <c r="M37" s="26">
        <f t="shared" si="6"/>
        <v>3.0109823736739271E-2</v>
      </c>
      <c r="N37" s="28" t="s">
        <v>56</v>
      </c>
      <c r="O37" s="25">
        <f t="shared" si="8"/>
        <v>2.3378751550451278E-2</v>
      </c>
      <c r="P37" s="24">
        <v>0</v>
      </c>
      <c r="Q37" s="26">
        <f t="shared" si="9"/>
        <v>0</v>
      </c>
      <c r="R37" s="28" t="s">
        <v>56</v>
      </c>
      <c r="S37" s="25">
        <f t="shared" si="11"/>
        <v>0</v>
      </c>
    </row>
    <row r="38" spans="2:19" x14ac:dyDescent="0.25">
      <c r="B38" s="23" t="s">
        <v>45</v>
      </c>
      <c r="C38" s="24">
        <v>67</v>
      </c>
      <c r="D38" s="25">
        <f t="shared" si="22"/>
        <v>1.433594542104447E-6</v>
      </c>
      <c r="E38" s="40">
        <v>0</v>
      </c>
      <c r="F38" s="26">
        <f t="shared" si="1"/>
        <v>0</v>
      </c>
      <c r="G38" s="25">
        <f t="shared" si="2"/>
        <v>0</v>
      </c>
      <c r="H38" s="24">
        <v>67</v>
      </c>
      <c r="I38" s="27">
        <f t="shared" si="3"/>
        <v>1.433594542104447E-6</v>
      </c>
      <c r="J38" s="41">
        <f t="shared" si="4"/>
        <v>7.5604247198354854E-6</v>
      </c>
      <c r="K38" s="28" t="s">
        <v>56</v>
      </c>
      <c r="L38" s="24">
        <v>0</v>
      </c>
      <c r="M38" s="26">
        <f t="shared" si="6"/>
        <v>0</v>
      </c>
      <c r="N38" s="28" t="s">
        <v>56</v>
      </c>
      <c r="O38" s="25">
        <f t="shared" si="8"/>
        <v>0</v>
      </c>
      <c r="P38" s="24">
        <v>67</v>
      </c>
      <c r="Q38" s="26">
        <f t="shared" si="9"/>
        <v>3.3819731743906898E-5</v>
      </c>
      <c r="R38" s="28" t="s">
        <v>56</v>
      </c>
      <c r="S38" s="25">
        <f t="shared" si="11"/>
        <v>7.5604247198354854E-6</v>
      </c>
    </row>
    <row r="39" spans="2:19" ht="15" customHeight="1" x14ac:dyDescent="0.25">
      <c r="B39" s="23" t="s">
        <v>46</v>
      </c>
      <c r="C39" s="24">
        <v>392065</v>
      </c>
      <c r="D39" s="25">
        <f t="shared" si="22"/>
        <v>8.3889887186594028E-3</v>
      </c>
      <c r="E39" s="40">
        <v>0</v>
      </c>
      <c r="F39" s="26">
        <f t="shared" si="1"/>
        <v>0</v>
      </c>
      <c r="G39" s="25">
        <f t="shared" si="2"/>
        <v>0</v>
      </c>
      <c r="H39" s="24">
        <v>392065</v>
      </c>
      <c r="I39" s="27">
        <f t="shared" si="3"/>
        <v>8.3889887186594028E-3</v>
      </c>
      <c r="J39" s="41">
        <f t="shared" si="4"/>
        <v>4.4241461459437303E-2</v>
      </c>
      <c r="K39" s="28" t="s">
        <v>56</v>
      </c>
      <c r="L39" s="24">
        <v>0</v>
      </c>
      <c r="M39" s="26">
        <f t="shared" si="6"/>
        <v>0</v>
      </c>
      <c r="N39" s="28" t="s">
        <v>56</v>
      </c>
      <c r="O39" s="25">
        <f t="shared" si="8"/>
        <v>0</v>
      </c>
      <c r="P39" s="24">
        <v>392065</v>
      </c>
      <c r="Q39" s="26">
        <f t="shared" si="9"/>
        <v>0.19790347949514711</v>
      </c>
      <c r="R39" s="28" t="s">
        <v>56</v>
      </c>
      <c r="S39" s="25">
        <f t="shared" si="11"/>
        <v>4.4241461459437303E-2</v>
      </c>
    </row>
    <row r="40" spans="2:19" ht="45" x14ac:dyDescent="0.25">
      <c r="B40" s="23" t="s">
        <v>47</v>
      </c>
      <c r="C40" s="29">
        <v>1919259</v>
      </c>
      <c r="D40" s="25">
        <f t="shared" si="22"/>
        <v>4.1066257123654311E-2</v>
      </c>
      <c r="E40" s="40">
        <v>0</v>
      </c>
      <c r="F40" s="26">
        <f t="shared" si="1"/>
        <v>0</v>
      </c>
      <c r="G40" s="25">
        <f t="shared" si="2"/>
        <v>0</v>
      </c>
      <c r="H40" s="24">
        <v>1919259</v>
      </c>
      <c r="I40" s="27">
        <f t="shared" si="3"/>
        <v>4.1066257123654311E-2</v>
      </c>
      <c r="J40" s="41">
        <f t="shared" si="4"/>
        <v>0.21657333115472738</v>
      </c>
      <c r="K40" s="28" t="s">
        <v>56</v>
      </c>
      <c r="L40" s="24">
        <v>1919259</v>
      </c>
      <c r="M40" s="26">
        <f t="shared" si="6"/>
        <v>0.27892784664206893</v>
      </c>
      <c r="N40" s="28" t="s">
        <v>56</v>
      </c>
      <c r="O40" s="25">
        <f t="shared" si="8"/>
        <v>0.21657333115472738</v>
      </c>
      <c r="P40" s="24">
        <v>0</v>
      </c>
      <c r="Q40" s="26">
        <f t="shared" si="9"/>
        <v>0</v>
      </c>
      <c r="R40" s="28" t="s">
        <v>56</v>
      </c>
      <c r="S40" s="25">
        <f t="shared" si="11"/>
        <v>0</v>
      </c>
    </row>
    <row r="41" spans="2:19" ht="17.25" x14ac:dyDescent="0.25">
      <c r="B41" s="23" t="s">
        <v>48</v>
      </c>
      <c r="C41" s="31">
        <v>287727</v>
      </c>
      <c r="D41" s="25">
        <f t="shared" si="22"/>
        <v>6.1564754748669589E-3</v>
      </c>
      <c r="E41" s="24">
        <v>287727</v>
      </c>
      <c r="F41" s="26">
        <f>E41/E42</f>
        <v>7.6551629348433564E-3</v>
      </c>
      <c r="G41" s="25">
        <f t="shared" si="2"/>
        <v>7.5970066114158857E-3</v>
      </c>
      <c r="H41" s="24">
        <v>0</v>
      </c>
      <c r="I41" s="27">
        <v>0</v>
      </c>
      <c r="J41" s="41">
        <v>0</v>
      </c>
      <c r="K41" s="28" t="s">
        <v>56</v>
      </c>
      <c r="L41" s="24">
        <v>0</v>
      </c>
      <c r="M41" s="26">
        <v>0</v>
      </c>
      <c r="N41" s="28" t="s">
        <v>56</v>
      </c>
      <c r="O41" s="25">
        <v>0</v>
      </c>
      <c r="P41" s="24">
        <v>0</v>
      </c>
      <c r="Q41" s="26">
        <v>0</v>
      </c>
      <c r="R41" s="28" t="s">
        <v>56</v>
      </c>
      <c r="S41" s="25">
        <v>0</v>
      </c>
    </row>
    <row r="42" spans="2:19" ht="30" x14ac:dyDescent="0.25">
      <c r="B42" s="23" t="s">
        <v>49</v>
      </c>
      <c r="C42" s="24">
        <v>37586006</v>
      </c>
      <c r="D42" s="25">
        <f t="shared" si="22"/>
        <v>0.8042252695687313</v>
      </c>
      <c r="E42" s="24">
        <v>37586006</v>
      </c>
      <c r="F42" s="26">
        <f t="shared" si="1"/>
        <v>0.8042252695687313</v>
      </c>
      <c r="G42" s="25">
        <f t="shared" si="2"/>
        <v>0.99240299338858406</v>
      </c>
      <c r="H42" s="24">
        <v>0</v>
      </c>
      <c r="I42" s="27">
        <f t="shared" si="3"/>
        <v>0</v>
      </c>
      <c r="J42" s="41">
        <f t="shared" si="4"/>
        <v>0</v>
      </c>
      <c r="K42" s="28" t="s">
        <v>56</v>
      </c>
      <c r="L42" s="24">
        <v>0</v>
      </c>
      <c r="M42" s="26">
        <f t="shared" si="6"/>
        <v>0</v>
      </c>
      <c r="N42" s="28" t="s">
        <v>56</v>
      </c>
      <c r="O42" s="25">
        <f t="shared" si="8"/>
        <v>0</v>
      </c>
      <c r="P42" s="24">
        <v>0</v>
      </c>
      <c r="Q42" s="26">
        <f t="shared" si="9"/>
        <v>0</v>
      </c>
      <c r="R42" s="28" t="s">
        <v>56</v>
      </c>
      <c r="S42" s="25">
        <f t="shared" si="11"/>
        <v>0</v>
      </c>
    </row>
    <row r="43" spans="2:19" s="36" customFormat="1" x14ac:dyDescent="0.25">
      <c r="B43" s="30" t="s">
        <v>0</v>
      </c>
      <c r="C43" s="31">
        <f>SUM(C34:C42)</f>
        <v>46735669</v>
      </c>
      <c r="D43" s="108">
        <f>SUM(D34:D42)</f>
        <v>1</v>
      </c>
      <c r="E43" s="31">
        <f>SUM(E34:E42)</f>
        <v>37873733</v>
      </c>
      <c r="F43" s="38">
        <f t="shared" ref="F43:G43" si="23">SUM(F34:F42)</f>
        <v>0.81188043250357467</v>
      </c>
      <c r="G43" s="108">
        <f t="shared" si="23"/>
        <v>1</v>
      </c>
      <c r="H43" s="31">
        <f>SUM(H34:H42)</f>
        <v>8861936</v>
      </c>
      <c r="I43" s="38">
        <f t="shared" ref="I43:J43" si="24">SUM(I34:I42)</f>
        <v>0.18961825495640169</v>
      </c>
      <c r="J43" s="38">
        <f t="shared" si="24"/>
        <v>1</v>
      </c>
      <c r="K43" s="34">
        <f>J43/G43</f>
        <v>1</v>
      </c>
      <c r="L43" s="31">
        <f>SUM(L34:L42)</f>
        <v>6880844</v>
      </c>
      <c r="M43" s="38">
        <f>SUM(M34:M42)</f>
        <v>1</v>
      </c>
      <c r="N43" s="34">
        <f>M43/G43</f>
        <v>1</v>
      </c>
      <c r="O43" s="108">
        <f>SUM(O34:O42)</f>
        <v>0.7764492995661445</v>
      </c>
      <c r="P43" s="31">
        <f>SUM(P34:P42)</f>
        <v>1981092</v>
      </c>
      <c r="Q43" s="38">
        <f>SUM(Q34:Q42)</f>
        <v>0.99999999999999989</v>
      </c>
      <c r="R43" s="34">
        <f>Q43/K43</f>
        <v>0.99999999999999989</v>
      </c>
      <c r="S43" s="108">
        <f>SUM(S34:S42)</f>
        <v>0.22355070043385553</v>
      </c>
    </row>
    <row r="44" spans="2:19" ht="30" x14ac:dyDescent="0.25">
      <c r="B44" s="37" t="s">
        <v>50</v>
      </c>
      <c r="C44" s="24"/>
      <c r="D44" s="25"/>
      <c r="E44" s="24"/>
      <c r="F44" s="26"/>
      <c r="G44" s="25"/>
      <c r="H44" s="24"/>
      <c r="I44" s="27"/>
      <c r="J44" s="26"/>
      <c r="K44" s="28"/>
      <c r="L44" s="24"/>
      <c r="M44" s="26"/>
      <c r="N44" s="28"/>
      <c r="O44" s="25"/>
      <c r="P44" s="29"/>
      <c r="Q44" s="26"/>
      <c r="R44" s="28"/>
      <c r="S44" s="25"/>
    </row>
    <row r="45" spans="2:19" x14ac:dyDescent="0.25">
      <c r="B45" s="42" t="s">
        <v>51</v>
      </c>
      <c r="C45" s="24">
        <v>35836693</v>
      </c>
      <c r="D45" s="43">
        <f t="shared" ref="D45:D48" si="25">C45/C$2</f>
        <v>0.76679533569959168</v>
      </c>
      <c r="E45" s="24">
        <v>31392684</v>
      </c>
      <c r="F45" s="44">
        <f t="shared" si="1"/>
        <v>0.67170717081208364</v>
      </c>
      <c r="G45" s="43">
        <f t="shared" si="2"/>
        <v>0.82887747030375902</v>
      </c>
      <c r="H45" s="24">
        <v>4444009</v>
      </c>
      <c r="I45" s="27">
        <f t="shared" si="3"/>
        <v>9.5088164887508084E-2</v>
      </c>
      <c r="J45" s="44">
        <f t="shared" si="4"/>
        <v>0.50147157460852798</v>
      </c>
      <c r="K45" s="45">
        <f t="shared" si="5"/>
        <v>0.60500085063809672</v>
      </c>
      <c r="L45" s="24">
        <v>3475381</v>
      </c>
      <c r="M45" s="44">
        <f t="shared" si="6"/>
        <v>0.50508062673706888</v>
      </c>
      <c r="N45" s="28">
        <f t="shared" si="7"/>
        <v>0.60935499495718204</v>
      </c>
      <c r="O45" s="25">
        <f t="shared" si="8"/>
        <v>0.39216949885442637</v>
      </c>
      <c r="P45" s="29">
        <v>968628</v>
      </c>
      <c r="Q45" s="44">
        <f t="shared" si="9"/>
        <v>0.48893640477070222</v>
      </c>
      <c r="R45" s="45">
        <f t="shared" si="10"/>
        <v>0.58987778325247697</v>
      </c>
      <c r="S45" s="25">
        <f t="shared" si="11"/>
        <v>0.10930207575410159</v>
      </c>
    </row>
    <row r="46" spans="2:19" x14ac:dyDescent="0.25">
      <c r="B46" s="42" t="s">
        <v>52</v>
      </c>
      <c r="C46" s="24">
        <v>10586526</v>
      </c>
      <c r="D46" s="43">
        <f t="shared" si="25"/>
        <v>0.22651919243950483</v>
      </c>
      <c r="E46" s="24">
        <v>6306530</v>
      </c>
      <c r="F46" s="26">
        <f t="shared" si="1"/>
        <v>0.13494040280026803</v>
      </c>
      <c r="G46" s="25">
        <f t="shared" si="2"/>
        <v>0.16651461317531072</v>
      </c>
      <c r="H46" s="24">
        <v>4279996</v>
      </c>
      <c r="I46" s="27">
        <f t="shared" si="3"/>
        <v>9.1578789639236796E-2</v>
      </c>
      <c r="J46" s="26">
        <f t="shared" si="4"/>
        <v>0.48296399342085072</v>
      </c>
      <c r="K46" s="28">
        <f t="shared" si="5"/>
        <v>2.9004300836490202</v>
      </c>
      <c r="L46" s="24">
        <v>3295448</v>
      </c>
      <c r="M46" s="26">
        <f t="shared" si="6"/>
        <v>0.47893078232844694</v>
      </c>
      <c r="N46" s="28">
        <f t="shared" si="7"/>
        <v>2.8762087194366344</v>
      </c>
      <c r="O46" s="25">
        <f t="shared" si="8"/>
        <v>0.37186547047958823</v>
      </c>
      <c r="P46" s="29">
        <v>984548</v>
      </c>
      <c r="Q46" s="26">
        <f t="shared" si="9"/>
        <v>0.49697237685074697</v>
      </c>
      <c r="R46" s="28">
        <f t="shared" si="10"/>
        <v>2.9845571350997413</v>
      </c>
      <c r="S46" s="25">
        <f t="shared" si="11"/>
        <v>0.11109852294126249</v>
      </c>
    </row>
    <row r="47" spans="2:19" s="48" customFormat="1" x14ac:dyDescent="0.25">
      <c r="B47" s="42" t="s">
        <v>53</v>
      </c>
      <c r="C47" s="46">
        <v>109596</v>
      </c>
      <c r="D47" s="43">
        <f t="shared" si="25"/>
        <v>2.3450183199474474E-3</v>
      </c>
      <c r="E47" s="46">
        <v>65149</v>
      </c>
      <c r="F47" s="26">
        <f t="shared" si="1"/>
        <v>1.3939888182621287E-3</v>
      </c>
      <c r="G47" s="25">
        <f t="shared" si="2"/>
        <v>1.7201631537086667E-3</v>
      </c>
      <c r="H47" s="46">
        <v>44447</v>
      </c>
      <c r="I47" s="27">
        <f t="shared" si="3"/>
        <v>9.5102950168531877E-4</v>
      </c>
      <c r="J47" s="26">
        <f t="shared" si="4"/>
        <v>5.0154954854108626E-3</v>
      </c>
      <c r="K47" s="28">
        <f t="shared" si="5"/>
        <v>2.9157091724685933</v>
      </c>
      <c r="L47" s="46">
        <v>41082</v>
      </c>
      <c r="M47" s="26">
        <f t="shared" si="6"/>
        <v>5.9704885040265413E-3</v>
      </c>
      <c r="N47" s="28">
        <f t="shared" si="7"/>
        <v>3.470885009456333</v>
      </c>
      <c r="O47" s="25">
        <f t="shared" si="8"/>
        <v>4.6357816170191253E-3</v>
      </c>
      <c r="P47" s="47">
        <v>3365</v>
      </c>
      <c r="Q47" s="26">
        <f t="shared" si="9"/>
        <v>1.6985581689290554E-3</v>
      </c>
      <c r="R47" s="28">
        <f t="shared" si="10"/>
        <v>0.98744015372435401</v>
      </c>
      <c r="S47" s="25">
        <f t="shared" si="11"/>
        <v>3.7971386839173743E-4</v>
      </c>
    </row>
    <row r="48" spans="2:19" s="48" customFormat="1" ht="30" x14ac:dyDescent="0.25">
      <c r="B48" s="49" t="s">
        <v>54</v>
      </c>
      <c r="C48" s="46">
        <v>202854</v>
      </c>
      <c r="D48" s="43">
        <f t="shared" si="25"/>
        <v>4.3404535409560518E-3</v>
      </c>
      <c r="E48" s="46">
        <v>109370</v>
      </c>
      <c r="F48" s="26">
        <f t="shared" si="1"/>
        <v>2.3401826129845278E-3</v>
      </c>
      <c r="G48" s="25">
        <f t="shared" si="2"/>
        <v>2.8877533672215516E-3</v>
      </c>
      <c r="H48" s="46">
        <v>93484</v>
      </c>
      <c r="I48" s="27">
        <f t="shared" si="3"/>
        <v>2.0002709279715244E-3</v>
      </c>
      <c r="J48" s="26">
        <f t="shared" si="4"/>
        <v>1.0548936485210455E-2</v>
      </c>
      <c r="K48" s="28">
        <f t="shared" si="5"/>
        <v>3.6529908007206662</v>
      </c>
      <c r="L48" s="46">
        <v>68933</v>
      </c>
      <c r="M48" s="26">
        <f t="shared" si="6"/>
        <v>1.0018102430457658E-2</v>
      </c>
      <c r="N48" s="28">
        <f t="shared" si="7"/>
        <v>3.4691682967706359</v>
      </c>
      <c r="O48" s="25">
        <f t="shared" si="8"/>
        <v>7.778548615110739E-3</v>
      </c>
      <c r="P48" s="47">
        <v>24551</v>
      </c>
      <c r="Q48" s="26">
        <f t="shared" si="9"/>
        <v>1.2392660209621764E-2</v>
      </c>
      <c r="R48" s="28">
        <f t="shared" si="10"/>
        <v>4.2914538167590628</v>
      </c>
      <c r="S48" s="25">
        <f t="shared" si="11"/>
        <v>2.7703878700997163E-3</v>
      </c>
    </row>
    <row r="49" spans="2:27" s="36" customFormat="1" x14ac:dyDescent="0.25">
      <c r="B49" s="30" t="s">
        <v>0</v>
      </c>
      <c r="C49" s="31">
        <f>SUM(C45:C48)</f>
        <v>46735669</v>
      </c>
      <c r="D49" s="108">
        <f>SUM(D45:D48)</f>
        <v>1</v>
      </c>
      <c r="E49" s="31">
        <f>SUM(E45:E48)</f>
        <v>37873733</v>
      </c>
      <c r="F49" s="38">
        <f t="shared" ref="F49:G49" si="26">SUM(F45:F48)</f>
        <v>0.81038174504359839</v>
      </c>
      <c r="G49" s="108">
        <f t="shared" si="26"/>
        <v>1</v>
      </c>
      <c r="H49" s="31">
        <f>SUM(H45:H48)</f>
        <v>8861936</v>
      </c>
      <c r="I49" s="38">
        <f t="shared" ref="I49:J49" si="27">SUM(I45:I48)</f>
        <v>0.18961825495640172</v>
      </c>
      <c r="J49" s="38">
        <f t="shared" si="27"/>
        <v>1</v>
      </c>
      <c r="K49" s="34">
        <f>J49/G49</f>
        <v>1</v>
      </c>
      <c r="L49" s="31">
        <f>SUM(L45:L48)</f>
        <v>6880844</v>
      </c>
      <c r="M49" s="38">
        <f>SUM(M45:M48)</f>
        <v>1.0000000000000002</v>
      </c>
      <c r="N49" s="51">
        <f>M49/G49</f>
        <v>1.0000000000000002</v>
      </c>
      <c r="O49" s="108">
        <f>SUM(O45:O48)</f>
        <v>0.7764492995661445</v>
      </c>
      <c r="P49" s="35">
        <f>SUM(P45:P48)</f>
        <v>1981092</v>
      </c>
      <c r="Q49" s="38">
        <f>SUM(Q45:Q48)</f>
        <v>1</v>
      </c>
      <c r="R49" s="51">
        <f>Q49/K49</f>
        <v>1</v>
      </c>
      <c r="S49" s="108">
        <f>SUM(S45:S48)</f>
        <v>0.22355070043385555</v>
      </c>
    </row>
    <row r="50" spans="2:27" x14ac:dyDescent="0.25">
      <c r="B50" s="37" t="s">
        <v>55</v>
      </c>
      <c r="C50" s="24"/>
      <c r="D50" s="32"/>
      <c r="E50" s="24"/>
      <c r="F50" s="33"/>
      <c r="G50" s="32"/>
      <c r="H50" s="24"/>
      <c r="I50" s="50"/>
      <c r="J50" s="33"/>
      <c r="K50" s="34"/>
      <c r="L50" s="24"/>
      <c r="M50" s="33"/>
      <c r="N50" s="51"/>
      <c r="O50" s="32"/>
      <c r="P50" s="29"/>
      <c r="Q50" s="33"/>
      <c r="R50" s="51"/>
      <c r="S50" s="32"/>
    </row>
    <row r="51" spans="2:27" x14ac:dyDescent="0.25">
      <c r="B51" s="42" t="s">
        <v>51</v>
      </c>
      <c r="C51" s="24">
        <v>39015403</v>
      </c>
      <c r="D51" s="25">
        <f t="shared" ref="D51:D54" si="28">C51/C$2</f>
        <v>0.83480998207172341</v>
      </c>
      <c r="E51" s="24">
        <v>33599654</v>
      </c>
      <c r="F51" s="26">
        <f t="shared" si="1"/>
        <v>0.71892956105966943</v>
      </c>
      <c r="G51" s="25">
        <f t="shared" si="2"/>
        <v>0.88714925460344773</v>
      </c>
      <c r="H51" s="24">
        <v>5415749</v>
      </c>
      <c r="I51" s="27">
        <f t="shared" si="3"/>
        <v>0.11588042101205398</v>
      </c>
      <c r="J51" s="26">
        <f t="shared" si="4"/>
        <v>0.61112481516454198</v>
      </c>
      <c r="K51" s="28">
        <f t="shared" si="5"/>
        <v>0.68886358410762838</v>
      </c>
      <c r="L51" s="24">
        <v>4190556</v>
      </c>
      <c r="M51" s="26">
        <f t="shared" si="6"/>
        <v>0.60901773096439915</v>
      </c>
      <c r="N51" s="28">
        <f t="shared" si="7"/>
        <v>0.68648846606609359</v>
      </c>
      <c r="O51" s="25">
        <f t="shared" si="8"/>
        <v>0.4728713906306703</v>
      </c>
      <c r="P51" s="29">
        <v>1225193</v>
      </c>
      <c r="Q51" s="26">
        <f t="shared" si="9"/>
        <v>0.61844326260466453</v>
      </c>
      <c r="R51" s="28">
        <f t="shared" si="10"/>
        <v>0.69711298228064933</v>
      </c>
      <c r="S51" s="25">
        <f t="shared" si="11"/>
        <v>0.1382534245338716</v>
      </c>
    </row>
    <row r="52" spans="2:27" x14ac:dyDescent="0.25">
      <c r="B52" s="42" t="s">
        <v>52</v>
      </c>
      <c r="C52" s="24">
        <v>7452908</v>
      </c>
      <c r="D52" s="25">
        <f t="shared" si="28"/>
        <v>0.15946937659114283</v>
      </c>
      <c r="E52" s="24">
        <v>4130478</v>
      </c>
      <c r="F52" s="26">
        <f t="shared" si="1"/>
        <v>8.8379562941529738E-2</v>
      </c>
      <c r="G52" s="25">
        <f t="shared" si="2"/>
        <v>0.10905917301576795</v>
      </c>
      <c r="H52" s="24">
        <v>3322430</v>
      </c>
      <c r="I52" s="27">
        <f t="shared" si="3"/>
        <v>7.1089813649613101E-2</v>
      </c>
      <c r="J52" s="26">
        <f t="shared" si="4"/>
        <v>0.37491017764064194</v>
      </c>
      <c r="K52" s="28">
        <f t="shared" si="5"/>
        <v>3.4376766967271686</v>
      </c>
      <c r="L52" s="24">
        <v>2590754</v>
      </c>
      <c r="M52" s="26">
        <f t="shared" si="6"/>
        <v>0.37651689240447828</v>
      </c>
      <c r="N52" s="28">
        <f t="shared" si="7"/>
        <v>3.4524092012878262</v>
      </c>
      <c r="O52" s="25">
        <f t="shared" si="8"/>
        <v>0.29234627738227853</v>
      </c>
      <c r="P52" s="29">
        <v>731676</v>
      </c>
      <c r="Q52" s="26">
        <f t="shared" si="9"/>
        <v>0.36932964243962418</v>
      </c>
      <c r="R52" s="28">
        <f t="shared" si="10"/>
        <v>3.3865069047078316</v>
      </c>
      <c r="S52" s="25">
        <f t="shared" si="11"/>
        <v>8.256390025836341E-2</v>
      </c>
    </row>
    <row r="53" spans="2:27" s="48" customFormat="1" x14ac:dyDescent="0.25">
      <c r="B53" s="42" t="s">
        <v>53</v>
      </c>
      <c r="C53" s="46">
        <v>101464</v>
      </c>
      <c r="D53" s="25">
        <f t="shared" si="28"/>
        <v>2.1710184570162033E-3</v>
      </c>
      <c r="E53" s="46">
        <v>59056</v>
      </c>
      <c r="F53" s="26">
        <f t="shared" si="1"/>
        <v>1.263617302664481E-3</v>
      </c>
      <c r="G53" s="25">
        <f t="shared" si="2"/>
        <v>1.5592864849102675E-3</v>
      </c>
      <c r="H53" s="31">
        <v>42408</v>
      </c>
      <c r="I53" s="27">
        <f t="shared" si="3"/>
        <v>9.0740115435172222E-4</v>
      </c>
      <c r="J53" s="26">
        <f t="shared" si="4"/>
        <v>4.7854103211758692E-3</v>
      </c>
      <c r="K53" s="28">
        <f t="shared" si="5"/>
        <v>3.0689744107230275</v>
      </c>
      <c r="L53" s="46">
        <v>39547</v>
      </c>
      <c r="M53" s="26">
        <f t="shared" si="6"/>
        <v>5.7474054054996743E-3</v>
      </c>
      <c r="N53" s="28">
        <f t="shared" si="7"/>
        <v>3.6859201058427828</v>
      </c>
      <c r="O53" s="25">
        <f t="shared" si="8"/>
        <v>4.4625689014228948E-3</v>
      </c>
      <c r="P53" s="47">
        <v>2861</v>
      </c>
      <c r="Q53" s="26">
        <f t="shared" si="9"/>
        <v>1.4441530226763826E-3</v>
      </c>
      <c r="R53" s="28">
        <f t="shared" si="10"/>
        <v>0.9261627267676148</v>
      </c>
      <c r="S53" s="25">
        <f t="shared" si="11"/>
        <v>3.2284141975297498E-4</v>
      </c>
    </row>
    <row r="54" spans="2:27" ht="30.75" customHeight="1" x14ac:dyDescent="0.25">
      <c r="B54" s="49" t="s">
        <v>54</v>
      </c>
      <c r="C54" s="24">
        <v>165894</v>
      </c>
      <c r="D54" s="25">
        <f t="shared" si="28"/>
        <v>3.5496228801175393E-3</v>
      </c>
      <c r="E54" s="24">
        <v>84545</v>
      </c>
      <c r="F54" s="26">
        <f t="shared" si="1"/>
        <v>1.809003739734634E-3</v>
      </c>
      <c r="G54" s="25">
        <f t="shared" si="2"/>
        <v>2.2322858958740612E-3</v>
      </c>
      <c r="H54" s="24">
        <v>81349</v>
      </c>
      <c r="I54" s="27">
        <f t="shared" si="3"/>
        <v>1.7406191403829055E-3</v>
      </c>
      <c r="J54" s="26">
        <f t="shared" si="4"/>
        <v>9.1795968736402521E-3</v>
      </c>
      <c r="K54" s="28">
        <f t="shared" si="5"/>
        <v>4.1121958843206059</v>
      </c>
      <c r="L54" s="24">
        <v>59987</v>
      </c>
      <c r="M54" s="26">
        <f t="shared" si="6"/>
        <v>8.7179712256229037E-3</v>
      </c>
      <c r="N54" s="28">
        <f t="shared" si="7"/>
        <v>3.905400845714408</v>
      </c>
      <c r="O54" s="25">
        <f t="shared" si="8"/>
        <v>6.7690626517727054E-3</v>
      </c>
      <c r="P54" s="29">
        <v>21362</v>
      </c>
      <c r="Q54" s="26">
        <f t="shared" si="9"/>
        <v>1.0782941933034912E-2</v>
      </c>
      <c r="R54" s="28">
        <f t="shared" si="10"/>
        <v>4.8304484443345928</v>
      </c>
      <c r="S54" s="25">
        <f t="shared" si="11"/>
        <v>2.4105342218675467E-3</v>
      </c>
    </row>
    <row r="55" spans="2:27" s="36" customFormat="1" ht="15.75" thickBot="1" x14ac:dyDescent="0.3">
      <c r="B55" s="52" t="s">
        <v>0</v>
      </c>
      <c r="C55" s="53">
        <f>SUM(C51:C54)</f>
        <v>46735669</v>
      </c>
      <c r="D55" s="109">
        <f>SUM(D51:D54)</f>
        <v>0.99999999999999989</v>
      </c>
      <c r="E55" s="53">
        <f>SUM(E51:E54)</f>
        <v>37873733</v>
      </c>
      <c r="F55" s="110">
        <f t="shared" ref="F55:G55" si="29">SUM(F51:F54)</f>
        <v>0.81038174504359817</v>
      </c>
      <c r="G55" s="109">
        <f t="shared" si="29"/>
        <v>1</v>
      </c>
      <c r="H55" s="53">
        <f>SUM(H51:H54)</f>
        <v>8861936</v>
      </c>
      <c r="I55" s="110">
        <f t="shared" ref="I55:J55" si="30">SUM(I51:I54)</f>
        <v>0.18961825495640169</v>
      </c>
      <c r="J55" s="110">
        <f t="shared" si="30"/>
        <v>1</v>
      </c>
      <c r="K55" s="82">
        <f>J55/G55</f>
        <v>1</v>
      </c>
      <c r="L55" s="53">
        <f>SUM(L51:L54)</f>
        <v>6880844</v>
      </c>
      <c r="M55" s="110">
        <f>SUM(M51:M54)</f>
        <v>1</v>
      </c>
      <c r="N55" s="54">
        <f>M55/G55</f>
        <v>1</v>
      </c>
      <c r="O55" s="109">
        <f>SUM(O51:O54)</f>
        <v>0.77644929956614439</v>
      </c>
      <c r="P55" s="55">
        <f>SUM(P51:P54)</f>
        <v>1981092</v>
      </c>
      <c r="Q55" s="110">
        <f>SUM(Q51:Q54)</f>
        <v>1</v>
      </c>
      <c r="R55" s="82">
        <f>Q55/K55</f>
        <v>1</v>
      </c>
      <c r="S55" s="109">
        <f>SUM(S51:S54)</f>
        <v>0.22355070043385553</v>
      </c>
    </row>
    <row r="56" spans="2:27" s="56" customFormat="1" x14ac:dyDescent="0.25">
      <c r="C56" s="57"/>
      <c r="D56" s="58"/>
      <c r="E56" s="58"/>
      <c r="F56" s="58"/>
      <c r="G56" s="58"/>
      <c r="H56" s="59"/>
      <c r="I56" s="60"/>
      <c r="J56" s="61"/>
      <c r="K56" s="62"/>
      <c r="L56" s="57"/>
      <c r="M56" s="58"/>
      <c r="N56" s="62"/>
      <c r="O56" s="63"/>
      <c r="Q56" s="58"/>
      <c r="R56" s="62"/>
      <c r="S56" s="63"/>
      <c r="U56" s="64"/>
      <c r="V56" s="64"/>
      <c r="W56" s="64"/>
      <c r="X56" s="64"/>
      <c r="Y56" s="64"/>
      <c r="Z56" s="64"/>
      <c r="AA56" s="64"/>
    </row>
    <row r="57" spans="2:27" s="56" customFormat="1" x14ac:dyDescent="0.25">
      <c r="D57" s="58"/>
      <c r="E57" s="65"/>
      <c r="F57" s="58"/>
      <c r="G57" s="58"/>
      <c r="I57" s="60"/>
      <c r="J57" s="61"/>
      <c r="K57" s="61"/>
      <c r="M57" s="58"/>
      <c r="N57" s="61"/>
      <c r="O57" s="66"/>
      <c r="P57" s="67"/>
      <c r="Q57" s="68"/>
      <c r="R57" s="69"/>
      <c r="S57" s="70"/>
      <c r="U57" s="64"/>
      <c r="V57" s="64"/>
      <c r="W57" s="64"/>
      <c r="X57" s="64"/>
      <c r="Y57" s="64"/>
      <c r="Z57" s="64"/>
      <c r="AA57" s="64"/>
    </row>
    <row r="58" spans="2:27" s="56" customFormat="1" x14ac:dyDescent="0.25">
      <c r="C58" s="67"/>
      <c r="D58" s="68"/>
      <c r="E58" s="67"/>
      <c r="F58" s="70"/>
      <c r="G58" s="70"/>
      <c r="H58" s="67"/>
      <c r="I58" s="71"/>
      <c r="J58" s="69"/>
      <c r="K58" s="69"/>
      <c r="L58" s="67"/>
      <c r="M58" s="68"/>
      <c r="N58" s="69"/>
      <c r="O58" s="66"/>
      <c r="P58" s="67"/>
      <c r="Q58" s="68"/>
      <c r="R58" s="69"/>
      <c r="S58" s="70"/>
      <c r="U58" s="64"/>
      <c r="V58" s="64"/>
      <c r="W58" s="64"/>
      <c r="X58" s="64"/>
      <c r="Y58" s="64"/>
      <c r="Z58" s="64"/>
      <c r="AA58" s="64"/>
    </row>
    <row r="59" spans="2:27" s="56" customFormat="1" x14ac:dyDescent="0.25">
      <c r="C59" s="67"/>
      <c r="D59" s="68"/>
      <c r="E59" s="67"/>
      <c r="F59" s="70"/>
      <c r="G59" s="70"/>
      <c r="H59" s="67"/>
      <c r="I59" s="71"/>
      <c r="J59" s="69"/>
      <c r="K59" s="69"/>
      <c r="L59" s="67"/>
      <c r="M59" s="68"/>
      <c r="N59" s="69"/>
      <c r="O59" s="66"/>
      <c r="P59" s="67"/>
      <c r="Q59" s="68"/>
      <c r="R59" s="69"/>
      <c r="S59" s="70"/>
      <c r="U59" s="64"/>
      <c r="V59" s="64"/>
      <c r="W59" s="64"/>
      <c r="X59" s="64"/>
      <c r="Y59" s="64"/>
      <c r="Z59" s="64"/>
      <c r="AA59" s="64"/>
    </row>
    <row r="60" spans="2:27" s="64" customFormat="1" ht="13.5" customHeight="1" x14ac:dyDescent="0.25">
      <c r="B60" s="72"/>
      <c r="I60" s="73"/>
      <c r="O60" s="74"/>
      <c r="R60" s="75"/>
      <c r="S60" s="74"/>
    </row>
    <row r="61" spans="2:27" s="64" customFormat="1" ht="13.5" customHeight="1" x14ac:dyDescent="0.25">
      <c r="B61" s="56"/>
      <c r="I61" s="73"/>
      <c r="O61" s="74"/>
      <c r="R61" s="75"/>
      <c r="S61" s="74"/>
    </row>
    <row r="62" spans="2:27" s="64" customFormat="1" ht="15" customHeight="1" x14ac:dyDescent="0.25">
      <c r="B62" s="56"/>
      <c r="I62" s="73"/>
      <c r="O62" s="74"/>
      <c r="R62" s="75"/>
      <c r="S62" s="74"/>
    </row>
    <row r="65" spans="4:18" x14ac:dyDescent="0.25">
      <c r="D65" s="78"/>
      <c r="F65" s="78"/>
      <c r="G65" s="78"/>
      <c r="J65" s="78"/>
      <c r="K65" s="78"/>
      <c r="M65" s="78"/>
      <c r="N65" s="78"/>
      <c r="Q65" s="78"/>
      <c r="R65" s="78"/>
    </row>
    <row r="66" spans="4:18" x14ac:dyDescent="0.25">
      <c r="D66" s="78"/>
      <c r="F66" s="78"/>
      <c r="G66" s="78"/>
      <c r="J66" s="78"/>
      <c r="K66" s="78"/>
      <c r="M66" s="78"/>
      <c r="N66" s="78"/>
      <c r="Q66" s="78"/>
      <c r="R66" s="78"/>
    </row>
    <row r="67" spans="4:18" x14ac:dyDescent="0.25">
      <c r="D67" s="78"/>
      <c r="F67" s="78"/>
      <c r="G67" s="78"/>
      <c r="J67" s="78"/>
      <c r="K67" s="78"/>
      <c r="M67" s="78"/>
      <c r="N67" s="78"/>
      <c r="Q67" s="78"/>
      <c r="R67" s="78"/>
    </row>
  </sheetData>
  <sheetProtection algorithmName="SHA-512" hashValue="nQndEd+U39qkgSlOWw8vOEsN824J1Xpxf1V8KuLoVb6iIEitnH14WYLbkrRdoyynN9Q48xhqc9uKWU/yvqVwqw==" saltValue="hqsYH7F7raiZE5iMTCrpy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7"/>
  <sheetViews>
    <sheetView zoomScaleNormal="100" workbookViewId="0">
      <pane xSplit="2" ySplit="1" topLeftCell="C34" activePane="bottomRight" state="frozen"/>
      <selection activeCell="D57" sqref="D57"/>
      <selection pane="topRight" activeCell="D57" sqref="D57"/>
      <selection pane="bottomLeft" activeCell="D57" sqref="D57"/>
      <selection pane="bottomRight" activeCell="D57" sqref="D57"/>
    </sheetView>
  </sheetViews>
  <sheetFormatPr defaultRowHeight="15" x14ac:dyDescent="0.25"/>
  <cols>
    <col min="1" max="1" width="9.140625" style="15"/>
    <col min="2" max="2" width="24.28515625" style="76" customWidth="1"/>
    <col min="3" max="3" width="14.28515625" style="77" customWidth="1"/>
    <col min="4" max="4" width="15.5703125" style="80" customWidth="1"/>
    <col min="5" max="5" width="15.140625" style="77" customWidth="1"/>
    <col min="6" max="6" width="13.28515625" style="80" customWidth="1"/>
    <col min="7" max="7" width="11.42578125" style="80" customWidth="1"/>
    <col min="8" max="8" width="13" style="77" customWidth="1"/>
    <col min="9" max="9" width="12.28515625" style="79" customWidth="1"/>
    <col min="10" max="10" width="10.28515625" style="80" customWidth="1"/>
    <col min="11" max="11" width="11.85546875" style="81" customWidth="1"/>
    <col min="12" max="12" width="13.85546875" style="77" customWidth="1"/>
    <col min="13" max="13" width="10.5703125" style="80" customWidth="1"/>
    <col min="14" max="14" width="15.28515625" style="81" customWidth="1"/>
    <col min="15" max="15" width="12" style="80" customWidth="1"/>
    <col min="16" max="16" width="14.7109375" style="77" customWidth="1"/>
    <col min="17" max="17" width="10.42578125" style="80" customWidth="1"/>
    <col min="18" max="18" width="14.7109375" style="81" customWidth="1"/>
    <col min="19" max="19" width="10.85546875" style="80" customWidth="1"/>
    <col min="20" max="16384" width="9.140625" style="15"/>
  </cols>
  <sheetData>
    <row r="1" spans="2:19" s="8" customFormat="1" ht="75.75" thickBot="1" x14ac:dyDescent="0.3">
      <c r="B1" s="1"/>
      <c r="C1" s="2" t="s">
        <v>16</v>
      </c>
      <c r="D1" s="3" t="s">
        <v>17</v>
      </c>
      <c r="E1" s="4" t="s">
        <v>15</v>
      </c>
      <c r="F1" s="3" t="s">
        <v>19</v>
      </c>
      <c r="G1" s="5" t="s">
        <v>20</v>
      </c>
      <c r="H1" s="2" t="s">
        <v>38</v>
      </c>
      <c r="I1" s="6" t="s">
        <v>19</v>
      </c>
      <c r="J1" s="3" t="s">
        <v>20</v>
      </c>
      <c r="K1" s="7" t="s">
        <v>21</v>
      </c>
      <c r="L1" s="4" t="s">
        <v>39</v>
      </c>
      <c r="M1" s="3" t="s">
        <v>26</v>
      </c>
      <c r="N1" s="7" t="s">
        <v>22</v>
      </c>
      <c r="O1" s="5" t="s">
        <v>23</v>
      </c>
      <c r="P1" s="2" t="s">
        <v>18</v>
      </c>
      <c r="Q1" s="3" t="s">
        <v>27</v>
      </c>
      <c r="R1" s="7" t="s">
        <v>24</v>
      </c>
      <c r="S1" s="5" t="s">
        <v>25</v>
      </c>
    </row>
    <row r="2" spans="2:19" ht="15.75" thickBot="1" x14ac:dyDescent="0.3">
      <c r="B2" s="9" t="s">
        <v>0</v>
      </c>
      <c r="C2" s="10">
        <f>C11</f>
        <v>47868545</v>
      </c>
      <c r="D2" s="11">
        <f>C2/C2</f>
        <v>1</v>
      </c>
      <c r="E2" s="10">
        <f>E11</f>
        <v>38775366</v>
      </c>
      <c r="F2" s="12">
        <f>E2/C2</f>
        <v>0.81003853365503375</v>
      </c>
      <c r="G2" s="11">
        <f>E2/E2</f>
        <v>1</v>
      </c>
      <c r="H2" s="13">
        <f>H11</f>
        <v>9093179</v>
      </c>
      <c r="I2" s="12">
        <f>H2/C2</f>
        <v>0.18996146634496619</v>
      </c>
      <c r="J2" s="12">
        <f>H2/H2</f>
        <v>1</v>
      </c>
      <c r="K2" s="14">
        <f>J2/G2</f>
        <v>1</v>
      </c>
      <c r="L2" s="10">
        <f>L11</f>
        <v>7011147</v>
      </c>
      <c r="M2" s="12">
        <f>L2/L2</f>
        <v>1</v>
      </c>
      <c r="N2" s="14">
        <f>M2/G2</f>
        <v>1</v>
      </c>
      <c r="O2" s="11">
        <f>L2/H2</f>
        <v>0.77103365060777973</v>
      </c>
      <c r="P2" s="13">
        <f>P11</f>
        <v>2082032</v>
      </c>
      <c r="Q2" s="12">
        <f>P2/P2</f>
        <v>1</v>
      </c>
      <c r="R2" s="14">
        <f>Q2/K2</f>
        <v>1</v>
      </c>
      <c r="S2" s="11">
        <f>P2/H2</f>
        <v>0.22896634939222027</v>
      </c>
    </row>
    <row r="3" spans="2:19" x14ac:dyDescent="0.25">
      <c r="B3" s="16" t="s">
        <v>1</v>
      </c>
      <c r="C3" s="17"/>
      <c r="D3" s="18"/>
      <c r="E3" s="17"/>
      <c r="F3" s="19"/>
      <c r="G3" s="18"/>
      <c r="H3" s="17"/>
      <c r="I3" s="20"/>
      <c r="J3" s="19"/>
      <c r="K3" s="21"/>
      <c r="L3" s="17"/>
      <c r="M3" s="19"/>
      <c r="N3" s="21"/>
      <c r="O3" s="18"/>
      <c r="P3" s="22"/>
      <c r="Q3" s="19"/>
      <c r="R3" s="21"/>
      <c r="S3" s="18"/>
    </row>
    <row r="4" spans="2:19" x14ac:dyDescent="0.25">
      <c r="B4" s="23" t="s">
        <v>2</v>
      </c>
      <c r="C4" s="24">
        <v>18270</v>
      </c>
      <c r="D4" s="25">
        <f>C4/C$11</f>
        <v>3.8167025966634249E-4</v>
      </c>
      <c r="E4" s="24">
        <v>5670</v>
      </c>
      <c r="F4" s="26">
        <f>E4/C$2</f>
        <v>1.1844939093093387E-4</v>
      </c>
      <c r="G4" s="25">
        <f>E4/E$2</f>
        <v>1.4622685959946838E-4</v>
      </c>
      <c r="H4" s="24">
        <v>12600</v>
      </c>
      <c r="I4" s="27">
        <f>H4/C$2</f>
        <v>2.6322086873540863E-4</v>
      </c>
      <c r="J4" s="26">
        <f>H4/H$2</f>
        <v>1.3856540160487327E-3</v>
      </c>
      <c r="K4" s="28">
        <f>J4/G4</f>
        <v>9.4760567233967343</v>
      </c>
      <c r="L4" s="24">
        <v>12252</v>
      </c>
      <c r="M4" s="26">
        <f>L4/L$2</f>
        <v>1.747502940674329E-3</v>
      </c>
      <c r="N4" s="28">
        <f>M4/G4</f>
        <v>11.950628943690193</v>
      </c>
      <c r="O4" s="25">
        <f>L4/H$2</f>
        <v>1.3473835717959582E-3</v>
      </c>
      <c r="P4" s="29">
        <v>348</v>
      </c>
      <c r="Q4" s="26">
        <f>P4/P$2</f>
        <v>1.671444050811899E-4</v>
      </c>
      <c r="R4" s="28">
        <f>Q4/G4</f>
        <v>1.143048585868677</v>
      </c>
      <c r="S4" s="25">
        <f>P4/H$2</f>
        <v>3.8270444252774526E-5</v>
      </c>
    </row>
    <row r="5" spans="2:19" x14ac:dyDescent="0.25">
      <c r="B5" s="23" t="s">
        <v>3</v>
      </c>
      <c r="C5" s="24">
        <v>1890061</v>
      </c>
      <c r="D5" s="25">
        <f t="shared" ref="D5:D10" si="0">C5/C$11</f>
        <v>3.9484404633564694E-2</v>
      </c>
      <c r="E5" s="24">
        <v>662963</v>
      </c>
      <c r="F5" s="26">
        <f t="shared" ref="F5:F54" si="1">E5/C$2</f>
        <v>1.3849658476145452E-2</v>
      </c>
      <c r="G5" s="25">
        <f t="shared" ref="G5:G54" si="2">E5/E$2</f>
        <v>1.709753042692105E-2</v>
      </c>
      <c r="H5" s="24">
        <v>1227098</v>
      </c>
      <c r="I5" s="27">
        <f t="shared" ref="I5:I54" si="3">H5/C$2</f>
        <v>2.5634746157419241E-2</v>
      </c>
      <c r="J5" s="26">
        <f t="shared" ref="J5:J54" si="4">H5/H$2</f>
        <v>0.13494708506233077</v>
      </c>
      <c r="K5" s="28">
        <f t="shared" ref="K5:K54" si="5">J5/G5</f>
        <v>7.8927822728040757</v>
      </c>
      <c r="L5" s="24">
        <v>1031581</v>
      </c>
      <c r="M5" s="26">
        <f t="shared" ref="M5:M54" si="6">L5/L$2</f>
        <v>0.14713441324222698</v>
      </c>
      <c r="N5" s="28">
        <f t="shared" ref="N5:N54" si="7">M5/G5</f>
        <v>8.6055944670556244</v>
      </c>
      <c r="O5" s="25">
        <f t="shared" ref="O5:O54" si="8">L5/H$2</f>
        <v>0.11344558377218793</v>
      </c>
      <c r="P5" s="29">
        <v>195517</v>
      </c>
      <c r="Q5" s="26">
        <f t="shared" ref="Q5:Q54" si="9">P5/P$2</f>
        <v>9.3906817954767269E-2</v>
      </c>
      <c r="R5" s="28">
        <f t="shared" ref="R5:R54" si="10">Q5/G5</f>
        <v>5.4924199934106008</v>
      </c>
      <c r="S5" s="25">
        <f t="shared" ref="S5:S54" si="11">P5/H$2</f>
        <v>2.1501501290142864E-2</v>
      </c>
    </row>
    <row r="6" spans="2:19" x14ac:dyDescent="0.25">
      <c r="B6" s="23" t="s">
        <v>4</v>
      </c>
      <c r="C6" s="24">
        <v>2471231</v>
      </c>
      <c r="D6" s="25">
        <f t="shared" si="0"/>
        <v>5.1625362751259729E-2</v>
      </c>
      <c r="E6" s="24">
        <v>1274108</v>
      </c>
      <c r="F6" s="26">
        <f t="shared" si="1"/>
        <v>2.6616810684343968E-2</v>
      </c>
      <c r="G6" s="25">
        <f t="shared" si="2"/>
        <v>3.2858696936606605E-2</v>
      </c>
      <c r="H6" s="24">
        <v>1197123</v>
      </c>
      <c r="I6" s="27">
        <f t="shared" si="3"/>
        <v>2.5008552066915758E-2</v>
      </c>
      <c r="J6" s="26">
        <f t="shared" si="4"/>
        <v>0.13165065814716723</v>
      </c>
      <c r="K6" s="28">
        <f t="shared" si="5"/>
        <v>4.0065696579860512</v>
      </c>
      <c r="L6" s="24">
        <v>908340</v>
      </c>
      <c r="M6" s="26">
        <f t="shared" si="6"/>
        <v>0.12955654759485147</v>
      </c>
      <c r="N6" s="28">
        <f t="shared" si="7"/>
        <v>3.9428388729109196</v>
      </c>
      <c r="O6" s="25">
        <f t="shared" si="8"/>
        <v>9.9892457852198885E-2</v>
      </c>
      <c r="P6" s="29">
        <v>288783</v>
      </c>
      <c r="Q6" s="26">
        <f t="shared" si="9"/>
        <v>0.13870247911655537</v>
      </c>
      <c r="R6" s="28">
        <f t="shared" si="10"/>
        <v>4.2211801455228217</v>
      </c>
      <c r="S6" s="25">
        <f t="shared" si="11"/>
        <v>3.1758200294968349E-2</v>
      </c>
    </row>
    <row r="7" spans="2:19" x14ac:dyDescent="0.25">
      <c r="B7" s="23" t="s">
        <v>5</v>
      </c>
      <c r="C7" s="24">
        <v>3529466</v>
      </c>
      <c r="D7" s="25">
        <f t="shared" si="0"/>
        <v>7.3732468785086325E-2</v>
      </c>
      <c r="E7" s="24">
        <v>2383070</v>
      </c>
      <c r="F7" s="26">
        <f t="shared" si="1"/>
        <v>4.9783631401372236E-2</v>
      </c>
      <c r="G7" s="25">
        <f t="shared" si="2"/>
        <v>6.145834961299914E-2</v>
      </c>
      <c r="H7" s="24">
        <v>1146396</v>
      </c>
      <c r="I7" s="27">
        <f t="shared" si="3"/>
        <v>2.3948837383714085E-2</v>
      </c>
      <c r="J7" s="26">
        <f t="shared" si="4"/>
        <v>0.12607208106207962</v>
      </c>
      <c r="K7" s="28">
        <f t="shared" si="5"/>
        <v>2.0513417925465078</v>
      </c>
      <c r="L7" s="24">
        <v>819873</v>
      </c>
      <c r="M7" s="26">
        <f t="shared" si="6"/>
        <v>0.11693849808027132</v>
      </c>
      <c r="N7" s="28">
        <f t="shared" si="7"/>
        <v>1.9027276003444371</v>
      </c>
      <c r="O7" s="25">
        <f t="shared" si="8"/>
        <v>9.0163517071422436E-2</v>
      </c>
      <c r="P7" s="29">
        <v>326523</v>
      </c>
      <c r="Q7" s="26">
        <f t="shared" si="9"/>
        <v>0.15682900166760166</v>
      </c>
      <c r="R7" s="28">
        <f t="shared" si="10"/>
        <v>2.5517932494957618</v>
      </c>
      <c r="S7" s="25">
        <f t="shared" si="11"/>
        <v>3.5908563990657172E-2</v>
      </c>
    </row>
    <row r="8" spans="2:19" x14ac:dyDescent="0.25">
      <c r="B8" s="23" t="s">
        <v>6</v>
      </c>
      <c r="C8" s="24">
        <v>20629776</v>
      </c>
      <c r="D8" s="25">
        <f t="shared" si="0"/>
        <v>0.43096726670927643</v>
      </c>
      <c r="E8" s="24">
        <v>18265170</v>
      </c>
      <c r="F8" s="26">
        <f t="shared" si="1"/>
        <v>0.38156935833332722</v>
      </c>
      <c r="G8" s="25">
        <f t="shared" si="2"/>
        <v>0.47105087286603564</v>
      </c>
      <c r="H8" s="24">
        <v>2364606</v>
      </c>
      <c r="I8" s="27">
        <f t="shared" si="3"/>
        <v>4.9397908375949172E-2</v>
      </c>
      <c r="J8" s="26">
        <f t="shared" si="4"/>
        <v>0.26004173018039128</v>
      </c>
      <c r="K8" s="28">
        <f t="shared" si="5"/>
        <v>0.55204595758035202</v>
      </c>
      <c r="L8" s="24">
        <v>1716543</v>
      </c>
      <c r="M8" s="26">
        <f t="shared" si="6"/>
        <v>0.24483055340303092</v>
      </c>
      <c r="N8" s="28">
        <f t="shared" si="7"/>
        <v>0.51975395335411978</v>
      </c>
      <c r="O8" s="25">
        <f t="shared" si="8"/>
        <v>0.18877259537066191</v>
      </c>
      <c r="P8" s="29">
        <v>648063</v>
      </c>
      <c r="Q8" s="26">
        <f t="shared" si="9"/>
        <v>0.31126466836244593</v>
      </c>
      <c r="R8" s="28">
        <f t="shared" si="10"/>
        <v>0.66078779658894282</v>
      </c>
      <c r="S8" s="25">
        <f t="shared" si="11"/>
        <v>7.1269134809729365E-2</v>
      </c>
    </row>
    <row r="9" spans="2:19" x14ac:dyDescent="0.25">
      <c r="B9" s="23" t="s">
        <v>7</v>
      </c>
      <c r="C9" s="24">
        <v>13349733</v>
      </c>
      <c r="D9" s="25">
        <f t="shared" si="0"/>
        <v>0.27888319981315496</v>
      </c>
      <c r="E9" s="24">
        <v>11419979</v>
      </c>
      <c r="F9" s="26">
        <f t="shared" si="1"/>
        <v>0.23856958677143833</v>
      </c>
      <c r="G9" s="25">
        <f t="shared" si="2"/>
        <v>0.29451634318551628</v>
      </c>
      <c r="H9" s="24">
        <v>1929754</v>
      </c>
      <c r="I9" s="27">
        <f t="shared" si="3"/>
        <v>4.0313613041716642E-2</v>
      </c>
      <c r="J9" s="26">
        <f t="shared" si="4"/>
        <v>0.21221995080048461</v>
      </c>
      <c r="K9" s="28">
        <f t="shared" si="5"/>
        <v>0.72057105050637871</v>
      </c>
      <c r="L9" s="24">
        <v>1472967</v>
      </c>
      <c r="M9" s="26">
        <f t="shared" si="6"/>
        <v>0.21008930493113323</v>
      </c>
      <c r="N9" s="28">
        <f t="shared" si="7"/>
        <v>0.71333666124870243</v>
      </c>
      <c r="O9" s="25">
        <f t="shared" si="8"/>
        <v>0.16198592373470269</v>
      </c>
      <c r="P9" s="29">
        <v>456787</v>
      </c>
      <c r="Q9" s="26">
        <f t="shared" si="9"/>
        <v>0.21939480276960199</v>
      </c>
      <c r="R9" s="28">
        <f t="shared" si="10"/>
        <v>0.74493252359650841</v>
      </c>
      <c r="S9" s="25">
        <f t="shared" si="11"/>
        <v>5.0234027065781943E-2</v>
      </c>
    </row>
    <row r="10" spans="2:19" x14ac:dyDescent="0.25">
      <c r="B10" s="23" t="s">
        <v>8</v>
      </c>
      <c r="C10" s="24">
        <v>5980008</v>
      </c>
      <c r="D10" s="25">
        <f t="shared" si="0"/>
        <v>0.12492562704799154</v>
      </c>
      <c r="E10" s="24">
        <v>4764406</v>
      </c>
      <c r="F10" s="26">
        <f t="shared" si="1"/>
        <v>9.9531038597475655E-2</v>
      </c>
      <c r="G10" s="25">
        <f t="shared" si="2"/>
        <v>0.12287198011232182</v>
      </c>
      <c r="H10" s="24">
        <v>1215602</v>
      </c>
      <c r="I10" s="27">
        <f t="shared" si="3"/>
        <v>2.5394588450515888E-2</v>
      </c>
      <c r="J10" s="26">
        <f t="shared" si="4"/>
        <v>0.13368284073149775</v>
      </c>
      <c r="K10" s="28">
        <f t="shared" si="5"/>
        <v>1.087984751359043</v>
      </c>
      <c r="L10" s="24">
        <v>1049591</v>
      </c>
      <c r="M10" s="26">
        <f t="shared" si="6"/>
        <v>0.14970317980781175</v>
      </c>
      <c r="N10" s="28">
        <f t="shared" si="7"/>
        <v>1.2183671140561301</v>
      </c>
      <c r="O10" s="25">
        <f t="shared" si="8"/>
        <v>0.11542618923480996</v>
      </c>
      <c r="P10" s="29">
        <v>166011</v>
      </c>
      <c r="Q10" s="26">
        <f t="shared" si="9"/>
        <v>7.9735085723946608E-2</v>
      </c>
      <c r="R10" s="28">
        <f t="shared" si="10"/>
        <v>0.64892814172163427</v>
      </c>
      <c r="S10" s="25">
        <f t="shared" si="11"/>
        <v>1.825665149668779E-2</v>
      </c>
    </row>
    <row r="11" spans="2:19" s="36" customFormat="1" x14ac:dyDescent="0.25">
      <c r="B11" s="30" t="s">
        <v>0</v>
      </c>
      <c r="C11" s="31">
        <f t="shared" ref="C11:H11" si="12">SUM(C4:C10)</f>
        <v>47868545</v>
      </c>
      <c r="D11" s="108">
        <f t="shared" si="12"/>
        <v>1</v>
      </c>
      <c r="E11" s="31">
        <f t="shared" si="12"/>
        <v>38775366</v>
      </c>
      <c r="F11" s="38">
        <f t="shared" si="12"/>
        <v>0.81003853365503387</v>
      </c>
      <c r="G11" s="108">
        <f t="shared" si="12"/>
        <v>0.99999999999999989</v>
      </c>
      <c r="H11" s="31">
        <f t="shared" si="12"/>
        <v>9093179</v>
      </c>
      <c r="I11" s="38">
        <f t="shared" ref="I11:J11" si="13">SUM(I4:I10)</f>
        <v>0.18996146634496619</v>
      </c>
      <c r="J11" s="38">
        <f t="shared" si="13"/>
        <v>1</v>
      </c>
      <c r="K11" s="34">
        <f>J11/G11</f>
        <v>1.0000000000000002</v>
      </c>
      <c r="L11" s="31">
        <f>SUM(L4:L10)</f>
        <v>7011147</v>
      </c>
      <c r="M11" s="38">
        <f>SUM(M4:M10)</f>
        <v>1</v>
      </c>
      <c r="N11" s="34">
        <f>M11/G11</f>
        <v>1.0000000000000002</v>
      </c>
      <c r="O11" s="108">
        <f>SUM(O4:O10)</f>
        <v>0.77103365060777973</v>
      </c>
      <c r="P11" s="35">
        <f>SUM(P4:P10)</f>
        <v>2082032</v>
      </c>
      <c r="Q11" s="38">
        <f>SUM(Q4:Q10)</f>
        <v>1</v>
      </c>
      <c r="R11" s="34">
        <f>Q11/K11</f>
        <v>0.99999999999999978</v>
      </c>
      <c r="S11" s="108">
        <f>SUM(S4:S10)</f>
        <v>0.22896634939222024</v>
      </c>
    </row>
    <row r="12" spans="2:19" x14ac:dyDescent="0.25">
      <c r="B12" s="37" t="s">
        <v>9</v>
      </c>
      <c r="C12" s="24"/>
      <c r="D12" s="25"/>
      <c r="E12" s="24"/>
      <c r="F12" s="26"/>
      <c r="G12" s="25"/>
      <c r="H12" s="24"/>
      <c r="I12" s="27"/>
      <c r="J12" s="26"/>
      <c r="K12" s="28"/>
      <c r="L12" s="24"/>
      <c r="M12" s="26"/>
      <c r="N12" s="28"/>
      <c r="O12" s="25"/>
      <c r="P12" s="29"/>
      <c r="Q12" s="26"/>
      <c r="R12" s="28"/>
      <c r="S12" s="25"/>
    </row>
    <row r="13" spans="2:19" x14ac:dyDescent="0.25">
      <c r="B13" s="23" t="s">
        <v>10</v>
      </c>
      <c r="C13" s="24">
        <v>7909028</v>
      </c>
      <c r="D13" s="25">
        <f t="shared" ref="D13:D14" si="14">C13/C$11</f>
        <v>0.16522390642957707</v>
      </c>
      <c r="E13" s="24">
        <v>4325811</v>
      </c>
      <c r="F13" s="26">
        <f t="shared" si="1"/>
        <v>9.0368549952792587E-2</v>
      </c>
      <c r="G13" s="25">
        <f t="shared" si="2"/>
        <v>0.11156080383612627</v>
      </c>
      <c r="H13" s="24">
        <v>3583217</v>
      </c>
      <c r="I13" s="27">
        <f t="shared" si="3"/>
        <v>7.4855356476784499E-2</v>
      </c>
      <c r="J13" s="26">
        <f t="shared" si="4"/>
        <v>0.39405547828762638</v>
      </c>
      <c r="K13" s="28">
        <f t="shared" si="5"/>
        <v>3.5322036480344994</v>
      </c>
      <c r="L13" s="24">
        <v>2772046</v>
      </c>
      <c r="M13" s="26">
        <f t="shared" si="6"/>
        <v>0.39537696185802407</v>
      </c>
      <c r="N13" s="28">
        <f t="shared" si="7"/>
        <v>3.5440490590118068</v>
      </c>
      <c r="O13" s="25">
        <f t="shared" si="8"/>
        <v>0.30484894226760523</v>
      </c>
      <c r="P13" s="29">
        <v>811171</v>
      </c>
      <c r="Q13" s="26">
        <f t="shared" si="9"/>
        <v>0.38960544314400547</v>
      </c>
      <c r="R13" s="28">
        <f t="shared" si="10"/>
        <v>3.4923147713806735</v>
      </c>
      <c r="S13" s="25">
        <f t="shared" si="11"/>
        <v>8.9206536020021154E-2</v>
      </c>
    </row>
    <row r="14" spans="2:19" x14ac:dyDescent="0.25">
      <c r="B14" s="23" t="s">
        <v>11</v>
      </c>
      <c r="C14" s="24">
        <v>39959517</v>
      </c>
      <c r="D14" s="25">
        <f t="shared" si="14"/>
        <v>0.83477609357042293</v>
      </c>
      <c r="E14" s="24">
        <v>34449555</v>
      </c>
      <c r="F14" s="26">
        <f t="shared" si="1"/>
        <v>0.71966998370224122</v>
      </c>
      <c r="G14" s="25">
        <f t="shared" si="2"/>
        <v>0.88843919616387368</v>
      </c>
      <c r="H14" s="24">
        <v>5509962</v>
      </c>
      <c r="I14" s="27">
        <f t="shared" si="3"/>
        <v>0.11510610986818171</v>
      </c>
      <c r="J14" s="26">
        <f t="shared" si="4"/>
        <v>0.60594452171237367</v>
      </c>
      <c r="K14" s="28">
        <f t="shared" si="5"/>
        <v>0.68203263017743587</v>
      </c>
      <c r="L14" s="24">
        <v>4239101</v>
      </c>
      <c r="M14" s="26">
        <f t="shared" si="6"/>
        <v>0.60462303814197593</v>
      </c>
      <c r="N14" s="28">
        <f t="shared" si="7"/>
        <v>0.68054520866777757</v>
      </c>
      <c r="O14" s="25">
        <f t="shared" si="8"/>
        <v>0.46618470834017456</v>
      </c>
      <c r="P14" s="29">
        <v>1270861</v>
      </c>
      <c r="Q14" s="26">
        <f t="shared" si="9"/>
        <v>0.61039455685599453</v>
      </c>
      <c r="R14" s="28">
        <f t="shared" si="10"/>
        <v>0.68704145369944547</v>
      </c>
      <c r="S14" s="25">
        <f t="shared" si="11"/>
        <v>0.13975981337219909</v>
      </c>
    </row>
    <row r="15" spans="2:19" s="36" customFormat="1" x14ac:dyDescent="0.25">
      <c r="B15" s="30" t="s">
        <v>0</v>
      </c>
      <c r="C15" s="31">
        <f>SUM(C13:C14)</f>
        <v>47868545</v>
      </c>
      <c r="D15" s="108">
        <f>SUM(D13:D14)</f>
        <v>1</v>
      </c>
      <c r="E15" s="31">
        <f>SUM(E13:E14)</f>
        <v>38775366</v>
      </c>
      <c r="F15" s="38">
        <f t="shared" ref="F15:G15" si="15">SUM(F13:F14)</f>
        <v>0.81003853365503375</v>
      </c>
      <c r="G15" s="108">
        <f t="shared" si="15"/>
        <v>1</v>
      </c>
      <c r="H15" s="31">
        <f>SUM(H13:H14)</f>
        <v>9093179</v>
      </c>
      <c r="I15" s="38">
        <f t="shared" ref="I15:J15" si="16">SUM(I13:I14)</f>
        <v>0.18996146634496619</v>
      </c>
      <c r="J15" s="38">
        <f t="shared" si="16"/>
        <v>1</v>
      </c>
      <c r="K15" s="34">
        <f>J15/G15</f>
        <v>1</v>
      </c>
      <c r="L15" s="31">
        <f>SUM(L13:L14)</f>
        <v>7011147</v>
      </c>
      <c r="M15" s="38">
        <f>SUM(M13:M14)</f>
        <v>1</v>
      </c>
      <c r="N15" s="34">
        <f>M15/G15</f>
        <v>1</v>
      </c>
      <c r="O15" s="108">
        <f>SUM(O13:O14)</f>
        <v>0.77103365060777973</v>
      </c>
      <c r="P15" s="35">
        <f>SUM(P13:P14)</f>
        <v>2082032</v>
      </c>
      <c r="Q15" s="38">
        <f>SUM(Q13:Q14)</f>
        <v>1</v>
      </c>
      <c r="R15" s="34">
        <f>Q15/K15</f>
        <v>1</v>
      </c>
      <c r="S15" s="108">
        <f>SUM(S13:S14)</f>
        <v>0.22896634939222024</v>
      </c>
    </row>
    <row r="16" spans="2:19" x14ac:dyDescent="0.25">
      <c r="B16" s="37" t="s">
        <v>12</v>
      </c>
      <c r="C16" s="24"/>
      <c r="D16" s="25"/>
      <c r="E16" s="24"/>
      <c r="F16" s="26"/>
      <c r="G16" s="25"/>
      <c r="H16" s="24"/>
      <c r="I16" s="27"/>
      <c r="J16" s="26"/>
      <c r="K16" s="28"/>
      <c r="L16" s="24"/>
      <c r="M16" s="26"/>
      <c r="N16" s="28"/>
      <c r="O16" s="25"/>
      <c r="P16" s="29"/>
      <c r="Q16" s="26"/>
      <c r="R16" s="28"/>
      <c r="S16" s="25"/>
    </row>
    <row r="17" spans="2:19" x14ac:dyDescent="0.25">
      <c r="B17" s="23" t="s">
        <v>28</v>
      </c>
      <c r="C17" s="24">
        <v>39789400</v>
      </c>
      <c r="D17" s="25">
        <f>C17/C$24</f>
        <v>0.83122225670322758</v>
      </c>
      <c r="E17" s="24">
        <v>33908463</v>
      </c>
      <c r="F17" s="26">
        <f t="shared" si="1"/>
        <v>0.70836627685257614</v>
      </c>
      <c r="G17" s="25">
        <f t="shared" si="2"/>
        <v>0.87448466637297506</v>
      </c>
      <c r="H17" s="24">
        <v>5880937</v>
      </c>
      <c r="I17" s="27">
        <f t="shared" si="3"/>
        <v>0.1228559798506514</v>
      </c>
      <c r="J17" s="26">
        <f t="shared" si="4"/>
        <v>0.64674158509361801</v>
      </c>
      <c r="K17" s="28">
        <f t="shared" si="5"/>
        <v>0.73956881116744166</v>
      </c>
      <c r="L17" s="24">
        <v>4405294</v>
      </c>
      <c r="M17" s="26">
        <f t="shared" si="6"/>
        <v>0.62832714818274382</v>
      </c>
      <c r="N17" s="28">
        <f t="shared" si="7"/>
        <v>0.71851133855645788</v>
      </c>
      <c r="O17" s="25">
        <f t="shared" si="8"/>
        <v>0.48446137483931639</v>
      </c>
      <c r="P17" s="29">
        <v>1475643</v>
      </c>
      <c r="Q17" s="26">
        <f t="shared" si="9"/>
        <v>0.7087513544460412</v>
      </c>
      <c r="R17" s="28">
        <f t="shared" si="10"/>
        <v>0.81047888167744364</v>
      </c>
      <c r="S17" s="25">
        <f t="shared" si="11"/>
        <v>0.16228021025430162</v>
      </c>
    </row>
    <row r="18" spans="2:19" x14ac:dyDescent="0.25">
      <c r="B18" s="23" t="s">
        <v>29</v>
      </c>
      <c r="C18" s="24">
        <v>4849568</v>
      </c>
      <c r="D18" s="25">
        <f t="shared" ref="D18:D23" si="17">C18/C$24</f>
        <v>0.10131011920249508</v>
      </c>
      <c r="E18" s="24">
        <v>3009581</v>
      </c>
      <c r="F18" s="26">
        <f t="shared" si="1"/>
        <v>6.2871787726157119E-2</v>
      </c>
      <c r="G18" s="25">
        <f t="shared" si="2"/>
        <v>7.7615798649070131E-2</v>
      </c>
      <c r="H18" s="24">
        <v>1839987</v>
      </c>
      <c r="I18" s="27">
        <f t="shared" si="3"/>
        <v>3.8438331476337961E-2</v>
      </c>
      <c r="J18" s="26">
        <f t="shared" si="4"/>
        <v>0.20234804571646506</v>
      </c>
      <c r="K18" s="28">
        <f t="shared" si="5"/>
        <v>2.6070471378044537</v>
      </c>
      <c r="L18" s="24">
        <v>1381837</v>
      </c>
      <c r="M18" s="26">
        <f t="shared" si="6"/>
        <v>0.19709143168728313</v>
      </c>
      <c r="N18" s="28">
        <f t="shared" si="7"/>
        <v>2.539321054704426</v>
      </c>
      <c r="O18" s="25">
        <f t="shared" si="8"/>
        <v>0.15196412607735973</v>
      </c>
      <c r="P18" s="29">
        <v>458150</v>
      </c>
      <c r="Q18" s="26">
        <f t="shared" si="9"/>
        <v>0.22004945168950332</v>
      </c>
      <c r="R18" s="28">
        <f t="shared" si="10"/>
        <v>2.8351116076822023</v>
      </c>
      <c r="S18" s="25">
        <f t="shared" si="11"/>
        <v>5.038391963910531E-2</v>
      </c>
    </row>
    <row r="19" spans="2:19" x14ac:dyDescent="0.25">
      <c r="B19" s="23" t="s">
        <v>30</v>
      </c>
      <c r="C19" s="24">
        <v>1200211</v>
      </c>
      <c r="D19" s="25">
        <f t="shared" si="17"/>
        <v>2.5073062070301071E-2</v>
      </c>
      <c r="E19" s="24">
        <v>574004</v>
      </c>
      <c r="F19" s="26">
        <f t="shared" si="1"/>
        <v>1.1991256471238054E-2</v>
      </c>
      <c r="G19" s="25">
        <f t="shared" si="2"/>
        <v>1.4803316105385054E-2</v>
      </c>
      <c r="H19" s="24">
        <v>626207</v>
      </c>
      <c r="I19" s="27">
        <f t="shared" si="3"/>
        <v>1.3081805599063018E-2</v>
      </c>
      <c r="J19" s="26">
        <f t="shared" si="4"/>
        <v>6.8865574954589587E-2</v>
      </c>
      <c r="K19" s="28">
        <f t="shared" si="5"/>
        <v>4.6520370479380713</v>
      </c>
      <c r="L19" s="24">
        <v>541111</v>
      </c>
      <c r="M19" s="26">
        <f t="shared" si="6"/>
        <v>7.7178669909502687E-2</v>
      </c>
      <c r="N19" s="28">
        <f t="shared" si="7"/>
        <v>5.2136068270154103</v>
      </c>
      <c r="O19" s="25">
        <f t="shared" si="8"/>
        <v>5.9507351609376653E-2</v>
      </c>
      <c r="P19" s="29">
        <v>85096</v>
      </c>
      <c r="Q19" s="26">
        <f t="shared" si="9"/>
        <v>4.0871610042496946E-2</v>
      </c>
      <c r="R19" s="28">
        <f t="shared" si="10"/>
        <v>2.7609766454712763</v>
      </c>
      <c r="S19" s="25">
        <f t="shared" si="11"/>
        <v>9.3582233452129335E-3</v>
      </c>
    </row>
    <row r="20" spans="2:19" x14ac:dyDescent="0.25">
      <c r="B20" s="23" t="s">
        <v>40</v>
      </c>
      <c r="C20" s="24">
        <v>910632</v>
      </c>
      <c r="D20" s="25">
        <f t="shared" si="17"/>
        <v>1.9023598899862111E-2</v>
      </c>
      <c r="E20" s="24">
        <v>447956</v>
      </c>
      <c r="F20" s="26">
        <f t="shared" si="1"/>
        <v>9.3580450377173576E-3</v>
      </c>
      <c r="G20" s="25">
        <f t="shared" si="2"/>
        <v>1.1552592437167454E-2</v>
      </c>
      <c r="H20" s="24">
        <v>462676</v>
      </c>
      <c r="I20" s="27">
        <f t="shared" si="3"/>
        <v>9.6655538621447552E-3</v>
      </c>
      <c r="J20" s="26">
        <f t="shared" si="4"/>
        <v>5.0881655359473296E-2</v>
      </c>
      <c r="K20" s="28">
        <f t="shared" si="5"/>
        <v>4.4043495549773608</v>
      </c>
      <c r="L20" s="24">
        <v>439124</v>
      </c>
      <c r="M20" s="26">
        <f t="shared" si="6"/>
        <v>6.2632262595549631E-2</v>
      </c>
      <c r="N20" s="28">
        <f t="shared" si="7"/>
        <v>5.4214898462137953</v>
      </c>
      <c r="O20" s="25">
        <f t="shared" si="8"/>
        <v>4.8291582074871726E-2</v>
      </c>
      <c r="P20" s="29">
        <v>23552</v>
      </c>
      <c r="Q20" s="26">
        <f t="shared" si="9"/>
        <v>1.1312025943885589E-2</v>
      </c>
      <c r="R20" s="28">
        <f t="shared" si="10"/>
        <v>0.97917640611055368</v>
      </c>
      <c r="S20" s="25">
        <f t="shared" si="11"/>
        <v>2.590073284601568E-3</v>
      </c>
    </row>
    <row r="21" spans="2:19" x14ac:dyDescent="0.25">
      <c r="B21" s="23" t="s">
        <v>31</v>
      </c>
      <c r="C21" s="24">
        <v>213897</v>
      </c>
      <c r="D21" s="25">
        <f t="shared" si="17"/>
        <v>4.4684249333252135E-3</v>
      </c>
      <c r="E21" s="24">
        <v>130939</v>
      </c>
      <c r="F21" s="26">
        <f t="shared" si="1"/>
        <v>2.7353870897893389E-3</v>
      </c>
      <c r="G21" s="25">
        <f t="shared" si="2"/>
        <v>3.3768604531031377E-3</v>
      </c>
      <c r="H21" s="24">
        <v>82958</v>
      </c>
      <c r="I21" s="27">
        <f t="shared" si="3"/>
        <v>1.7330378435358753E-3</v>
      </c>
      <c r="J21" s="26">
        <f t="shared" si="4"/>
        <v>9.1231020526484734E-3</v>
      </c>
      <c r="K21" s="28">
        <f t="shared" si="5"/>
        <v>2.7016520757512721</v>
      </c>
      <c r="L21" s="24">
        <v>68548</v>
      </c>
      <c r="M21" s="26">
        <f t="shared" si="6"/>
        <v>9.7770022508442619E-3</v>
      </c>
      <c r="N21" s="28">
        <f t="shared" si="7"/>
        <v>2.8952935386654097</v>
      </c>
      <c r="O21" s="25">
        <f t="shared" si="8"/>
        <v>7.538397737468931E-3</v>
      </c>
      <c r="P21" s="29">
        <v>14410</v>
      </c>
      <c r="Q21" s="26">
        <f t="shared" si="9"/>
        <v>6.9211232104021457E-3</v>
      </c>
      <c r="R21" s="28">
        <f t="shared" si="10"/>
        <v>2.0495733556422318</v>
      </c>
      <c r="S21" s="25">
        <f t="shared" si="11"/>
        <v>1.5847043151795428E-3</v>
      </c>
    </row>
    <row r="22" spans="2:19" x14ac:dyDescent="0.25">
      <c r="B22" s="23" t="s">
        <v>32</v>
      </c>
      <c r="C22" s="24">
        <v>838868</v>
      </c>
      <c r="D22" s="25">
        <f t="shared" si="17"/>
        <v>1.7524409818597996E-2</v>
      </c>
      <c r="E22" s="24">
        <v>657955</v>
      </c>
      <c r="F22" s="26">
        <f t="shared" si="1"/>
        <v>1.3745038626095695E-2</v>
      </c>
      <c r="G22" s="25">
        <f t="shared" si="2"/>
        <v>1.6968376262392983E-2</v>
      </c>
      <c r="H22" s="24">
        <v>180913</v>
      </c>
      <c r="I22" s="27">
        <f t="shared" si="3"/>
        <v>3.7793711925022998E-3</v>
      </c>
      <c r="J22" s="26">
        <f t="shared" si="4"/>
        <v>1.9895462302017809E-2</v>
      </c>
      <c r="K22" s="28">
        <f t="shared" si="5"/>
        <v>1.172502424177859</v>
      </c>
      <c r="L22" s="24">
        <v>157446</v>
      </c>
      <c r="M22" s="26">
        <f t="shared" si="6"/>
        <v>2.2456525301780151E-2</v>
      </c>
      <c r="N22" s="28">
        <f t="shared" si="7"/>
        <v>1.3234339547002241</v>
      </c>
      <c r="O22" s="25">
        <f t="shared" si="8"/>
        <v>1.7314736683397523E-2</v>
      </c>
      <c r="P22" s="29">
        <v>23467</v>
      </c>
      <c r="Q22" s="26">
        <f t="shared" si="9"/>
        <v>1.1271200442644494E-2</v>
      </c>
      <c r="R22" s="28">
        <f t="shared" si="10"/>
        <v>0.66424743701758071</v>
      </c>
      <c r="S22" s="25">
        <f t="shared" si="11"/>
        <v>2.5807256186202868E-3</v>
      </c>
    </row>
    <row r="23" spans="2:19" x14ac:dyDescent="0.25">
      <c r="B23" s="23" t="s">
        <v>33</v>
      </c>
      <c r="C23" s="24">
        <v>65969</v>
      </c>
      <c r="D23" s="25">
        <f t="shared" si="17"/>
        <v>1.3781283721909659E-3</v>
      </c>
      <c r="E23" s="24">
        <v>46468</v>
      </c>
      <c r="F23" s="26">
        <f t="shared" si="1"/>
        <v>9.7074185146007672E-4</v>
      </c>
      <c r="G23" s="25">
        <f t="shared" si="2"/>
        <v>1.19838971990619E-3</v>
      </c>
      <c r="H23" s="24">
        <v>19501</v>
      </c>
      <c r="I23" s="27">
        <f t="shared" si="3"/>
        <v>4.0738652073088916E-4</v>
      </c>
      <c r="J23" s="26">
        <f t="shared" si="4"/>
        <v>2.1445745211878045E-3</v>
      </c>
      <c r="K23" s="28">
        <f t="shared" si="5"/>
        <v>1.78954682735069</v>
      </c>
      <c r="L23" s="24">
        <v>17787</v>
      </c>
      <c r="M23" s="26">
        <f t="shared" si="6"/>
        <v>2.5369600722963018E-3</v>
      </c>
      <c r="N23" s="28">
        <f t="shared" si="7"/>
        <v>2.1169741613728923</v>
      </c>
      <c r="O23" s="25">
        <f t="shared" si="8"/>
        <v>1.9560815859887945E-3</v>
      </c>
      <c r="P23" s="29">
        <v>1714</v>
      </c>
      <c r="Q23" s="26">
        <f t="shared" si="9"/>
        <v>8.2323422502632044E-4</v>
      </c>
      <c r="R23" s="28">
        <f t="shared" si="10"/>
        <v>0.68695033956963791</v>
      </c>
      <c r="S23" s="25">
        <f t="shared" si="11"/>
        <v>1.8849293519901015E-4</v>
      </c>
    </row>
    <row r="24" spans="2:19" s="36" customFormat="1" x14ac:dyDescent="0.25">
      <c r="B24" s="30" t="s">
        <v>0</v>
      </c>
      <c r="C24" s="31">
        <f>SUM(C17:C23)</f>
        <v>47868545</v>
      </c>
      <c r="D24" s="108">
        <f>SUM(D17:D23)</f>
        <v>1</v>
      </c>
      <c r="E24" s="31">
        <f>SUM(E17:E23)</f>
        <v>38775366</v>
      </c>
      <c r="F24" s="38">
        <f t="shared" ref="F24:G24" si="18">SUM(F17:F23)</f>
        <v>0.81003853365503364</v>
      </c>
      <c r="G24" s="108">
        <f t="shared" si="18"/>
        <v>1</v>
      </c>
      <c r="H24" s="31">
        <f>SUM(H17:H23)</f>
        <v>9093179</v>
      </c>
      <c r="I24" s="38">
        <f t="shared" ref="I24:J24" si="19">SUM(I17:I23)</f>
        <v>0.18996146634496619</v>
      </c>
      <c r="J24" s="38">
        <f t="shared" si="19"/>
        <v>0.99999999999999989</v>
      </c>
      <c r="K24" s="34">
        <f>J24/G24</f>
        <v>0.99999999999999989</v>
      </c>
      <c r="L24" s="31">
        <f>SUM(L17:L23)</f>
        <v>7011147</v>
      </c>
      <c r="M24" s="38">
        <f>SUM(M17:M23)</f>
        <v>1</v>
      </c>
      <c r="N24" s="34">
        <f>M24/G24</f>
        <v>1</v>
      </c>
      <c r="O24" s="108">
        <f>SUM(O17:O23)</f>
        <v>0.77103365060777984</v>
      </c>
      <c r="P24" s="35">
        <f>SUM(P17:P23)</f>
        <v>2082032</v>
      </c>
      <c r="Q24" s="38">
        <f>SUM(Q17:Q23)</f>
        <v>1</v>
      </c>
      <c r="R24" s="34">
        <f>Q24/K24</f>
        <v>1.0000000000000002</v>
      </c>
      <c r="S24" s="108">
        <f>SUM(S17:S23)</f>
        <v>0.2289663493922203</v>
      </c>
    </row>
    <row r="25" spans="2:19" x14ac:dyDescent="0.25">
      <c r="B25" s="37" t="s">
        <v>13</v>
      </c>
      <c r="C25" s="24"/>
      <c r="D25" s="25"/>
      <c r="E25" s="24"/>
      <c r="F25" s="26"/>
      <c r="G25" s="25"/>
      <c r="H25" s="24"/>
      <c r="I25" s="27"/>
      <c r="J25" s="26"/>
      <c r="K25" s="28"/>
      <c r="L25" s="24"/>
      <c r="M25" s="26"/>
      <c r="N25" s="28"/>
      <c r="O25" s="25"/>
      <c r="P25" s="29"/>
      <c r="Q25" s="26"/>
      <c r="R25" s="28"/>
      <c r="S25" s="25"/>
    </row>
    <row r="26" spans="2:19" x14ac:dyDescent="0.25">
      <c r="B26" s="23" t="s">
        <v>30</v>
      </c>
      <c r="C26" s="24">
        <v>1200211</v>
      </c>
      <c r="D26" s="25">
        <f>C26/C$28</f>
        <v>2.5073062070301071E-2</v>
      </c>
      <c r="E26" s="24">
        <v>574004</v>
      </c>
      <c r="F26" s="26">
        <f t="shared" si="1"/>
        <v>1.1991256471238054E-2</v>
      </c>
      <c r="G26" s="25">
        <f t="shared" si="2"/>
        <v>1.4803316105385054E-2</v>
      </c>
      <c r="H26" s="24">
        <v>626207</v>
      </c>
      <c r="I26" s="27">
        <f t="shared" si="3"/>
        <v>1.3081805599063018E-2</v>
      </c>
      <c r="J26" s="26">
        <f t="shared" si="4"/>
        <v>6.8865574954589587E-2</v>
      </c>
      <c r="K26" s="28">
        <f t="shared" si="5"/>
        <v>4.6520370479380713</v>
      </c>
      <c r="L26" s="24">
        <v>541111</v>
      </c>
      <c r="M26" s="26">
        <f t="shared" si="6"/>
        <v>7.7178669909502687E-2</v>
      </c>
      <c r="N26" s="28">
        <f t="shared" si="7"/>
        <v>5.2136068270154103</v>
      </c>
      <c r="O26" s="25">
        <f t="shared" si="8"/>
        <v>5.9507351609376653E-2</v>
      </c>
      <c r="P26" s="29">
        <v>85096</v>
      </c>
      <c r="Q26" s="26">
        <f t="shared" si="9"/>
        <v>4.0871610042496946E-2</v>
      </c>
      <c r="R26" s="28">
        <f t="shared" si="10"/>
        <v>2.7609766454712763</v>
      </c>
      <c r="S26" s="25">
        <f t="shared" si="11"/>
        <v>9.3582233452129335E-3</v>
      </c>
    </row>
    <row r="27" spans="2:19" ht="15" customHeight="1" x14ac:dyDescent="0.25">
      <c r="B27" s="23" t="s">
        <v>34</v>
      </c>
      <c r="C27" s="24">
        <v>46668334</v>
      </c>
      <c r="D27" s="25">
        <f>C27/C$28</f>
        <v>0.97492693792969898</v>
      </c>
      <c r="E27" s="24">
        <v>38201362</v>
      </c>
      <c r="F27" s="26">
        <f t="shared" si="1"/>
        <v>0.79804727718379576</v>
      </c>
      <c r="G27" s="25">
        <f t="shared" si="2"/>
        <v>0.9851966838946149</v>
      </c>
      <c r="H27" s="24">
        <v>8466972</v>
      </c>
      <c r="I27" s="27">
        <f t="shared" si="3"/>
        <v>0.17687966074590319</v>
      </c>
      <c r="J27" s="26">
        <f t="shared" si="4"/>
        <v>0.93113442504541044</v>
      </c>
      <c r="K27" s="28">
        <f t="shared" si="5"/>
        <v>0.94512541532774041</v>
      </c>
      <c r="L27" s="24">
        <v>6470036</v>
      </c>
      <c r="M27" s="26">
        <f t="shared" si="6"/>
        <v>0.92282133009049727</v>
      </c>
      <c r="N27" s="28">
        <f t="shared" si="7"/>
        <v>0.93668740991134936</v>
      </c>
      <c r="O27" s="25">
        <f t="shared" si="8"/>
        <v>0.71152629899840314</v>
      </c>
      <c r="P27" s="29">
        <v>1996936</v>
      </c>
      <c r="Q27" s="26">
        <f t="shared" si="9"/>
        <v>0.95912838995750305</v>
      </c>
      <c r="R27" s="28">
        <f t="shared" si="10"/>
        <v>0.97354001047378647</v>
      </c>
      <c r="S27" s="25">
        <f t="shared" si="11"/>
        <v>0.21960812604700733</v>
      </c>
    </row>
    <row r="28" spans="2:19" s="36" customFormat="1" x14ac:dyDescent="0.25">
      <c r="B28" s="30" t="s">
        <v>0</v>
      </c>
      <c r="C28" s="31">
        <f>SUM(C26:C27)</f>
        <v>47868545</v>
      </c>
      <c r="D28" s="108">
        <f>SUM(D26:D27)</f>
        <v>1</v>
      </c>
      <c r="E28" s="31">
        <f>SUM(E26:E27)</f>
        <v>38775366</v>
      </c>
      <c r="F28" s="33">
        <f>E28/C28</f>
        <v>0.81003853365503375</v>
      </c>
      <c r="G28" s="108">
        <f>SUM(G26:G27)</f>
        <v>1</v>
      </c>
      <c r="H28" s="31">
        <f>SUM(H26:H27)</f>
        <v>9093179</v>
      </c>
      <c r="I28" s="38">
        <f>SUM(I26:I27)</f>
        <v>0.18996146634496622</v>
      </c>
      <c r="J28" s="38">
        <f>SUM(J26:J27)</f>
        <v>1</v>
      </c>
      <c r="K28" s="34">
        <f>J28/G28</f>
        <v>1</v>
      </c>
      <c r="L28" s="31">
        <f>SUM(L26:L27)</f>
        <v>7011147</v>
      </c>
      <c r="M28" s="38">
        <f>SUM(M26:M27)</f>
        <v>1</v>
      </c>
      <c r="N28" s="34">
        <f>M28/G28</f>
        <v>1</v>
      </c>
      <c r="O28" s="108">
        <f>SUM(O26:O27)</f>
        <v>0.77103365060777984</v>
      </c>
      <c r="P28" s="35">
        <f>SUM(P26:P27)</f>
        <v>2082032</v>
      </c>
      <c r="Q28" s="38">
        <f>SUM(Q26:Q27)</f>
        <v>1</v>
      </c>
      <c r="R28" s="34">
        <f>Q28/K28</f>
        <v>1</v>
      </c>
      <c r="S28" s="108">
        <f>SUM(S26:S27)</f>
        <v>0.22896634939222027</v>
      </c>
    </row>
    <row r="29" spans="2:19" x14ac:dyDescent="0.25">
      <c r="B29" s="39" t="s">
        <v>37</v>
      </c>
      <c r="C29" s="24"/>
      <c r="D29" s="25"/>
      <c r="E29" s="24"/>
      <c r="F29" s="26"/>
      <c r="G29" s="25"/>
      <c r="H29" s="24"/>
      <c r="I29" s="27"/>
      <c r="J29" s="26"/>
      <c r="K29" s="28"/>
      <c r="L29" s="24"/>
      <c r="M29" s="26"/>
      <c r="N29" s="28"/>
      <c r="O29" s="25"/>
      <c r="P29" s="29"/>
      <c r="Q29" s="26"/>
      <c r="R29" s="28"/>
      <c r="S29" s="25"/>
    </row>
    <row r="30" spans="2:19" x14ac:dyDescent="0.25">
      <c r="B30" s="23" t="s">
        <v>35</v>
      </c>
      <c r="C30" s="24">
        <v>21376202</v>
      </c>
      <c r="D30" s="25">
        <f>C30/C$32</f>
        <v>0.44656051275425229</v>
      </c>
      <c r="E30" s="24">
        <v>17923440</v>
      </c>
      <c r="F30" s="26">
        <f t="shared" si="1"/>
        <v>0.3744304323434105</v>
      </c>
      <c r="G30" s="25">
        <f t="shared" si="2"/>
        <v>0.46223780324858832</v>
      </c>
      <c r="H30" s="24">
        <v>3452762</v>
      </c>
      <c r="I30" s="27">
        <f t="shared" si="3"/>
        <v>7.2130080410841818E-2</v>
      </c>
      <c r="J30" s="26">
        <f t="shared" si="4"/>
        <v>0.37970901045717892</v>
      </c>
      <c r="K30" s="28">
        <f t="shared" si="5"/>
        <v>0.82145814943866458</v>
      </c>
      <c r="L30" s="24">
        <v>2641025</v>
      </c>
      <c r="M30" s="26">
        <f t="shared" si="6"/>
        <v>0.37668943469592064</v>
      </c>
      <c r="N30" s="28">
        <f t="shared" si="7"/>
        <v>0.81492563362096904</v>
      </c>
      <c r="O30" s="25">
        <f t="shared" si="8"/>
        <v>0.29044022997897656</v>
      </c>
      <c r="P30" s="29">
        <v>811737</v>
      </c>
      <c r="Q30" s="26">
        <f t="shared" si="9"/>
        <v>0.38987729295226969</v>
      </c>
      <c r="R30" s="28">
        <f t="shared" si="10"/>
        <v>0.84345609600129645</v>
      </c>
      <c r="S30" s="25">
        <f t="shared" si="11"/>
        <v>8.92687804782024E-2</v>
      </c>
    </row>
    <row r="31" spans="2:19" x14ac:dyDescent="0.25">
      <c r="B31" s="23" t="s">
        <v>36</v>
      </c>
      <c r="C31" s="24">
        <v>26492343</v>
      </c>
      <c r="D31" s="25">
        <f>C31/C$32</f>
        <v>0.55343948724574765</v>
      </c>
      <c r="E31" s="24">
        <v>20851926</v>
      </c>
      <c r="F31" s="26">
        <f t="shared" si="1"/>
        <v>0.43560810131162331</v>
      </c>
      <c r="G31" s="25">
        <f t="shared" si="2"/>
        <v>0.53776219675141168</v>
      </c>
      <c r="H31" s="24">
        <v>5640417</v>
      </c>
      <c r="I31" s="27">
        <f t="shared" si="3"/>
        <v>0.11783138593412439</v>
      </c>
      <c r="J31" s="26">
        <f t="shared" si="4"/>
        <v>0.62029098954282103</v>
      </c>
      <c r="K31" s="28">
        <f t="shared" si="5"/>
        <v>1.1534670776227125</v>
      </c>
      <c r="L31" s="24">
        <v>4370122</v>
      </c>
      <c r="M31" s="26">
        <f t="shared" si="6"/>
        <v>0.62331056530407936</v>
      </c>
      <c r="N31" s="28">
        <f t="shared" si="7"/>
        <v>1.1590821539138676</v>
      </c>
      <c r="O31" s="25">
        <f t="shared" si="8"/>
        <v>0.48059342062880317</v>
      </c>
      <c r="P31" s="29">
        <v>1270295</v>
      </c>
      <c r="Q31" s="26">
        <f t="shared" si="9"/>
        <v>0.61012270704773031</v>
      </c>
      <c r="R31" s="28">
        <f t="shared" si="10"/>
        <v>1.1345585664694247</v>
      </c>
      <c r="S31" s="25">
        <f t="shared" si="11"/>
        <v>0.13969756891401786</v>
      </c>
    </row>
    <row r="32" spans="2:19" s="36" customFormat="1" x14ac:dyDescent="0.25">
      <c r="B32" s="30" t="s">
        <v>0</v>
      </c>
      <c r="C32" s="31">
        <f>SUM(C30:C31)</f>
        <v>47868545</v>
      </c>
      <c r="D32" s="108">
        <f>SUM(D30:D31)</f>
        <v>1</v>
      </c>
      <c r="E32" s="31">
        <f>SUM(E30:E31)</f>
        <v>38775366</v>
      </c>
      <c r="F32" s="33">
        <f>E32/C32</f>
        <v>0.81003853365503375</v>
      </c>
      <c r="G32" s="108">
        <f>SUM(G30:G31)</f>
        <v>1</v>
      </c>
      <c r="H32" s="31">
        <f>SUM(H30:H31)</f>
        <v>9093179</v>
      </c>
      <c r="I32" s="38">
        <f>SUM(I30:I31)</f>
        <v>0.18996146634496619</v>
      </c>
      <c r="J32" s="38">
        <f>SUM(J30:J31)</f>
        <v>1</v>
      </c>
      <c r="K32" s="34">
        <f>J32/G32</f>
        <v>1</v>
      </c>
      <c r="L32" s="31">
        <f>SUM(L30:L31)</f>
        <v>7011147</v>
      </c>
      <c r="M32" s="38">
        <f>SUM(M30:M31)</f>
        <v>1</v>
      </c>
      <c r="N32" s="34">
        <f>M32/G32</f>
        <v>1</v>
      </c>
      <c r="O32" s="108">
        <f>SUM(O30:O31)</f>
        <v>0.77103365060777973</v>
      </c>
      <c r="P32" s="35">
        <f>SUM(P30:P31)</f>
        <v>2082032</v>
      </c>
      <c r="Q32" s="38">
        <f>SUM(Q30:Q31)</f>
        <v>1</v>
      </c>
      <c r="R32" s="34">
        <f>Q32/K32</f>
        <v>1</v>
      </c>
      <c r="S32" s="108">
        <f>SUM(S30:S31)</f>
        <v>0.22896634939222027</v>
      </c>
    </row>
    <row r="33" spans="2:19" x14ac:dyDescent="0.25">
      <c r="B33" s="37" t="s">
        <v>14</v>
      </c>
      <c r="C33" s="24"/>
      <c r="D33" s="25"/>
      <c r="E33" s="24"/>
      <c r="F33" s="26"/>
      <c r="G33" s="25"/>
      <c r="H33" s="24"/>
      <c r="I33" s="27"/>
      <c r="J33" s="26"/>
      <c r="K33" s="28"/>
      <c r="L33" s="24"/>
      <c r="M33" s="26"/>
      <c r="N33" s="28"/>
      <c r="O33" s="25"/>
      <c r="P33" s="29"/>
      <c r="Q33" s="26"/>
      <c r="R33" s="28"/>
      <c r="S33" s="25"/>
    </row>
    <row r="34" spans="2:19" x14ac:dyDescent="0.25">
      <c r="B34" s="23" t="s">
        <v>41</v>
      </c>
      <c r="C34" s="24">
        <v>950636</v>
      </c>
      <c r="D34" s="25">
        <f t="shared" ref="D34:D39" si="20">C34/C$43</f>
        <v>1.9859304267551895E-2</v>
      </c>
      <c r="E34" s="40">
        <v>0</v>
      </c>
      <c r="F34" s="26">
        <f t="shared" si="1"/>
        <v>0</v>
      </c>
      <c r="G34" s="25">
        <f t="shared" si="2"/>
        <v>0</v>
      </c>
      <c r="H34" s="24">
        <v>950636</v>
      </c>
      <c r="I34" s="27">
        <f t="shared" si="3"/>
        <v>1.9859304267551895E-2</v>
      </c>
      <c r="J34" s="41">
        <f t="shared" si="4"/>
        <v>0.10454385644448437</v>
      </c>
      <c r="K34" s="28" t="s">
        <v>56</v>
      </c>
      <c r="L34" s="24">
        <v>0</v>
      </c>
      <c r="M34" s="26">
        <f t="shared" si="6"/>
        <v>0</v>
      </c>
      <c r="N34" s="28" t="s">
        <v>56</v>
      </c>
      <c r="O34" s="25">
        <f t="shared" si="8"/>
        <v>0</v>
      </c>
      <c r="P34" s="24">
        <v>950636</v>
      </c>
      <c r="Q34" s="26">
        <f t="shared" si="9"/>
        <v>0.45659048468035074</v>
      </c>
      <c r="R34" s="28" t="s">
        <v>56</v>
      </c>
      <c r="S34" s="25">
        <f t="shared" si="11"/>
        <v>0.10454385644448437</v>
      </c>
    </row>
    <row r="35" spans="2:19" x14ac:dyDescent="0.25">
      <c r="B35" s="23" t="s">
        <v>42</v>
      </c>
      <c r="C35" s="24">
        <v>4873836</v>
      </c>
      <c r="D35" s="25">
        <f t="shared" si="20"/>
        <v>0.10181709095189753</v>
      </c>
      <c r="E35" s="40">
        <v>0</v>
      </c>
      <c r="F35" s="26">
        <f t="shared" si="1"/>
        <v>0</v>
      </c>
      <c r="G35" s="25">
        <f t="shared" si="2"/>
        <v>0</v>
      </c>
      <c r="H35" s="24">
        <v>4873836</v>
      </c>
      <c r="I35" s="27">
        <f t="shared" si="3"/>
        <v>0.10181709095189753</v>
      </c>
      <c r="J35" s="41">
        <f t="shared" si="4"/>
        <v>0.53598812912403904</v>
      </c>
      <c r="K35" s="28" t="s">
        <v>56</v>
      </c>
      <c r="L35" s="24">
        <v>4873836</v>
      </c>
      <c r="M35" s="26">
        <f t="shared" si="6"/>
        <v>0.6951553005521065</v>
      </c>
      <c r="N35" s="28" t="s">
        <v>56</v>
      </c>
      <c r="O35" s="25">
        <f t="shared" si="8"/>
        <v>0.53598812912403904</v>
      </c>
      <c r="P35" s="24">
        <v>0</v>
      </c>
      <c r="Q35" s="26">
        <f t="shared" si="9"/>
        <v>0</v>
      </c>
      <c r="R35" s="28" t="s">
        <v>56</v>
      </c>
      <c r="S35" s="25">
        <f t="shared" si="11"/>
        <v>0</v>
      </c>
    </row>
    <row r="36" spans="2:19" x14ac:dyDescent="0.25">
      <c r="B36" s="23" t="s">
        <v>43</v>
      </c>
      <c r="C36" s="24">
        <v>722330</v>
      </c>
      <c r="D36" s="25">
        <f t="shared" si="20"/>
        <v>1.5089867469337119E-2</v>
      </c>
      <c r="E36" s="40">
        <v>0</v>
      </c>
      <c r="F36" s="26">
        <f t="shared" si="1"/>
        <v>0</v>
      </c>
      <c r="G36" s="25">
        <f t="shared" si="2"/>
        <v>0</v>
      </c>
      <c r="H36" s="24">
        <v>722330</v>
      </c>
      <c r="I36" s="27">
        <f t="shared" si="3"/>
        <v>1.5089867469337119E-2</v>
      </c>
      <c r="J36" s="41">
        <f t="shared" si="4"/>
        <v>7.9436465508927079E-2</v>
      </c>
      <c r="K36" s="28" t="s">
        <v>56</v>
      </c>
      <c r="L36" s="24">
        <v>0</v>
      </c>
      <c r="M36" s="26">
        <f t="shared" si="6"/>
        <v>0</v>
      </c>
      <c r="N36" s="28" t="s">
        <v>56</v>
      </c>
      <c r="O36" s="25">
        <f t="shared" si="8"/>
        <v>0</v>
      </c>
      <c r="P36" s="24">
        <v>722330</v>
      </c>
      <c r="Q36" s="26">
        <f t="shared" si="9"/>
        <v>0.34693510954682732</v>
      </c>
      <c r="R36" s="28" t="s">
        <v>56</v>
      </c>
      <c r="S36" s="25">
        <f t="shared" si="11"/>
        <v>7.9436465508927079E-2</v>
      </c>
    </row>
    <row r="37" spans="2:19" x14ac:dyDescent="0.25">
      <c r="B37" s="23" t="s">
        <v>44</v>
      </c>
      <c r="C37" s="24">
        <v>242565</v>
      </c>
      <c r="D37" s="25">
        <f t="shared" si="20"/>
        <v>5.0673150813336813E-3</v>
      </c>
      <c r="E37" s="40">
        <v>0</v>
      </c>
      <c r="F37" s="26">
        <f t="shared" si="1"/>
        <v>0</v>
      </c>
      <c r="G37" s="25">
        <f t="shared" si="2"/>
        <v>0</v>
      </c>
      <c r="H37" s="24">
        <v>242565</v>
      </c>
      <c r="I37" s="27">
        <f t="shared" si="3"/>
        <v>5.0673150813336813E-3</v>
      </c>
      <c r="J37" s="41">
        <f t="shared" si="4"/>
        <v>2.667548939705245E-2</v>
      </c>
      <c r="K37" s="28" t="s">
        <v>56</v>
      </c>
      <c r="L37" s="24">
        <v>242565</v>
      </c>
      <c r="M37" s="26">
        <f t="shared" si="6"/>
        <v>3.459704952698895E-2</v>
      </c>
      <c r="N37" s="28" t="s">
        <v>56</v>
      </c>
      <c r="O37" s="25">
        <f t="shared" si="8"/>
        <v>2.667548939705245E-2</v>
      </c>
      <c r="P37" s="24">
        <v>0</v>
      </c>
      <c r="Q37" s="26">
        <f t="shared" si="9"/>
        <v>0</v>
      </c>
      <c r="R37" s="28" t="s">
        <v>56</v>
      </c>
      <c r="S37" s="25">
        <f t="shared" si="11"/>
        <v>0</v>
      </c>
    </row>
    <row r="38" spans="2:19" x14ac:dyDescent="0.25">
      <c r="B38" s="23" t="s">
        <v>45</v>
      </c>
      <c r="C38" s="24">
        <v>81</v>
      </c>
      <c r="D38" s="25">
        <f t="shared" si="20"/>
        <v>1.6921341561561983E-6</v>
      </c>
      <c r="E38" s="40">
        <v>0</v>
      </c>
      <c r="F38" s="26">
        <f t="shared" si="1"/>
        <v>0</v>
      </c>
      <c r="G38" s="25">
        <f t="shared" si="2"/>
        <v>0</v>
      </c>
      <c r="H38" s="24">
        <v>81</v>
      </c>
      <c r="I38" s="27">
        <f t="shared" si="3"/>
        <v>1.6921341561561983E-6</v>
      </c>
      <c r="J38" s="41">
        <f t="shared" si="4"/>
        <v>8.9077758174561386E-6</v>
      </c>
      <c r="K38" s="28" t="s">
        <v>56</v>
      </c>
      <c r="L38" s="24">
        <v>0</v>
      </c>
      <c r="M38" s="26">
        <f t="shared" si="6"/>
        <v>0</v>
      </c>
      <c r="N38" s="28" t="s">
        <v>56</v>
      </c>
      <c r="O38" s="25">
        <f t="shared" si="8"/>
        <v>0</v>
      </c>
      <c r="P38" s="24">
        <v>81</v>
      </c>
      <c r="Q38" s="26">
        <f t="shared" si="9"/>
        <v>3.8904301182690759E-5</v>
      </c>
      <c r="R38" s="28" t="s">
        <v>56</v>
      </c>
      <c r="S38" s="25">
        <f t="shared" si="11"/>
        <v>8.9077758174561386E-6</v>
      </c>
    </row>
    <row r="39" spans="2:19" ht="15" customHeight="1" x14ac:dyDescent="0.25">
      <c r="B39" s="23" t="s">
        <v>46</v>
      </c>
      <c r="C39" s="24">
        <v>408985</v>
      </c>
      <c r="D39" s="25">
        <f t="shared" si="20"/>
        <v>8.5439196031548478E-3</v>
      </c>
      <c r="E39" s="40">
        <v>0</v>
      </c>
      <c r="F39" s="26">
        <f t="shared" si="1"/>
        <v>0</v>
      </c>
      <c r="G39" s="25">
        <f t="shared" si="2"/>
        <v>0</v>
      </c>
      <c r="H39" s="24">
        <v>408985</v>
      </c>
      <c r="I39" s="27">
        <f t="shared" si="3"/>
        <v>8.5439196031548478E-3</v>
      </c>
      <c r="J39" s="41">
        <f t="shared" si="4"/>
        <v>4.4977119662991345E-2</v>
      </c>
      <c r="K39" s="28" t="s">
        <v>56</v>
      </c>
      <c r="L39" s="24">
        <v>0</v>
      </c>
      <c r="M39" s="26">
        <f t="shared" si="6"/>
        <v>0</v>
      </c>
      <c r="N39" s="28" t="s">
        <v>56</v>
      </c>
      <c r="O39" s="25">
        <f t="shared" si="8"/>
        <v>0</v>
      </c>
      <c r="P39" s="24">
        <v>408985</v>
      </c>
      <c r="Q39" s="26">
        <f t="shared" si="9"/>
        <v>0.19643550147163924</v>
      </c>
      <c r="R39" s="28" t="s">
        <v>56</v>
      </c>
      <c r="S39" s="25">
        <f t="shared" si="11"/>
        <v>4.4977119662991345E-2</v>
      </c>
    </row>
    <row r="40" spans="2:19" ht="45" x14ac:dyDescent="0.25">
      <c r="B40" s="23" t="s">
        <v>47</v>
      </c>
      <c r="C40" s="29">
        <v>1894746</v>
      </c>
      <c r="D40" s="25">
        <f t="shared" ref="D40:D41" si="21">C40/C$43</f>
        <v>3.9582276837534965E-2</v>
      </c>
      <c r="E40" s="40">
        <v>0</v>
      </c>
      <c r="F40" s="26">
        <f t="shared" si="1"/>
        <v>0</v>
      </c>
      <c r="G40" s="25">
        <f t="shared" si="2"/>
        <v>0</v>
      </c>
      <c r="H40" s="24">
        <v>1894746</v>
      </c>
      <c r="I40" s="27">
        <f t="shared" si="3"/>
        <v>3.9582276837534965E-2</v>
      </c>
      <c r="J40" s="41">
        <f t="shared" si="4"/>
        <v>0.20837003208668828</v>
      </c>
      <c r="K40" s="28" t="s">
        <v>56</v>
      </c>
      <c r="L40" s="24">
        <v>1894746</v>
      </c>
      <c r="M40" s="26">
        <f t="shared" si="6"/>
        <v>0.2702476499209045</v>
      </c>
      <c r="N40" s="28" t="s">
        <v>56</v>
      </c>
      <c r="O40" s="25">
        <f t="shared" si="8"/>
        <v>0.20837003208668828</v>
      </c>
      <c r="P40" s="24">
        <v>0</v>
      </c>
      <c r="Q40" s="26">
        <f t="shared" si="9"/>
        <v>0</v>
      </c>
      <c r="R40" s="28" t="s">
        <v>56</v>
      </c>
      <c r="S40" s="25">
        <f t="shared" si="11"/>
        <v>0</v>
      </c>
    </row>
    <row r="41" spans="2:19" ht="17.25" x14ac:dyDescent="0.25">
      <c r="B41" s="23" t="s">
        <v>48</v>
      </c>
      <c r="C41" s="31">
        <v>266310</v>
      </c>
      <c r="D41" s="25">
        <f t="shared" si="21"/>
        <v>5.5633610756291004E-3</v>
      </c>
      <c r="E41" s="24">
        <v>266310</v>
      </c>
      <c r="F41" s="26">
        <f>E41/E42</f>
        <v>6.915516184037334E-3</v>
      </c>
      <c r="G41" s="25">
        <f t="shared" si="2"/>
        <v>6.8680202786480472E-3</v>
      </c>
      <c r="H41" s="24">
        <v>0</v>
      </c>
      <c r="I41" s="27">
        <v>0</v>
      </c>
      <c r="J41" s="41">
        <v>0</v>
      </c>
      <c r="K41" s="28" t="s">
        <v>56</v>
      </c>
      <c r="L41" s="24">
        <v>0</v>
      </c>
      <c r="M41" s="26">
        <v>0</v>
      </c>
      <c r="N41" s="28" t="s">
        <v>56</v>
      </c>
      <c r="O41" s="25">
        <v>0</v>
      </c>
      <c r="P41" s="24">
        <v>0</v>
      </c>
      <c r="Q41" s="26">
        <v>0</v>
      </c>
      <c r="R41" s="28" t="s">
        <v>56</v>
      </c>
      <c r="S41" s="25">
        <v>0</v>
      </c>
    </row>
    <row r="42" spans="2:19" ht="30" x14ac:dyDescent="0.25">
      <c r="B42" s="23" t="s">
        <v>49</v>
      </c>
      <c r="C42" s="24">
        <v>38509056</v>
      </c>
      <c r="D42" s="25">
        <f>C42/C$43</f>
        <v>0.80447517257940471</v>
      </c>
      <c r="E42" s="24">
        <v>38509056</v>
      </c>
      <c r="F42" s="26">
        <f t="shared" si="1"/>
        <v>0.80447517257940471</v>
      </c>
      <c r="G42" s="25">
        <f t="shared" si="2"/>
        <v>0.99313197972135192</v>
      </c>
      <c r="H42" s="24">
        <v>0</v>
      </c>
      <c r="I42" s="27">
        <f t="shared" si="3"/>
        <v>0</v>
      </c>
      <c r="J42" s="41">
        <f t="shared" si="4"/>
        <v>0</v>
      </c>
      <c r="K42" s="28" t="s">
        <v>56</v>
      </c>
      <c r="L42" s="24">
        <v>0</v>
      </c>
      <c r="M42" s="26">
        <f t="shared" si="6"/>
        <v>0</v>
      </c>
      <c r="N42" s="28" t="s">
        <v>56</v>
      </c>
      <c r="O42" s="25">
        <f t="shared" si="8"/>
        <v>0</v>
      </c>
      <c r="P42" s="24">
        <v>0</v>
      </c>
      <c r="Q42" s="26">
        <f t="shared" si="9"/>
        <v>0</v>
      </c>
      <c r="R42" s="28" t="s">
        <v>56</v>
      </c>
      <c r="S42" s="25">
        <f t="shared" si="11"/>
        <v>0</v>
      </c>
    </row>
    <row r="43" spans="2:19" s="36" customFormat="1" x14ac:dyDescent="0.25">
      <c r="B43" s="30" t="s">
        <v>0</v>
      </c>
      <c r="C43" s="31">
        <f>SUM(C34:C42)</f>
        <v>47868545</v>
      </c>
      <c r="D43" s="108">
        <f>SUM(D34:D42)</f>
        <v>1</v>
      </c>
      <c r="E43" s="31">
        <f>SUM(E34:E42)</f>
        <v>38775366</v>
      </c>
      <c r="F43" s="38">
        <f t="shared" ref="F43:G43" si="22">SUM(F34:F42)</f>
        <v>0.811390688763442</v>
      </c>
      <c r="G43" s="108">
        <f t="shared" si="22"/>
        <v>1</v>
      </c>
      <c r="H43" s="31">
        <f>SUM(H34:H42)</f>
        <v>9093179</v>
      </c>
      <c r="I43" s="38">
        <f t="shared" ref="I43:J43" si="23">SUM(I34:I42)</f>
        <v>0.18996146634496619</v>
      </c>
      <c r="J43" s="38">
        <f t="shared" si="23"/>
        <v>0.99999999999999989</v>
      </c>
      <c r="K43" s="34">
        <f>J43/G43</f>
        <v>0.99999999999999989</v>
      </c>
      <c r="L43" s="31">
        <f>SUM(L34:L42)</f>
        <v>7011147</v>
      </c>
      <c r="M43" s="38">
        <f>SUM(M34:M42)</f>
        <v>1</v>
      </c>
      <c r="N43" s="34">
        <f>M43/G43</f>
        <v>1</v>
      </c>
      <c r="O43" s="108">
        <f>SUM(O34:O42)</f>
        <v>0.77103365060777973</v>
      </c>
      <c r="P43" s="31">
        <f>SUM(P34:P42)</f>
        <v>2082032</v>
      </c>
      <c r="Q43" s="38">
        <f>SUM(Q34:Q42)</f>
        <v>1</v>
      </c>
      <c r="R43" s="34">
        <f>Q43/K43</f>
        <v>1.0000000000000002</v>
      </c>
      <c r="S43" s="108">
        <f>SUM(S34:S42)</f>
        <v>0.22896634939222027</v>
      </c>
    </row>
    <row r="44" spans="2:19" ht="30" x14ac:dyDescent="0.25">
      <c r="B44" s="37" t="s">
        <v>50</v>
      </c>
      <c r="C44" s="24"/>
      <c r="D44" s="25"/>
      <c r="E44" s="24"/>
      <c r="F44" s="26"/>
      <c r="G44" s="25"/>
      <c r="H44" s="24"/>
      <c r="I44" s="27"/>
      <c r="J44" s="26"/>
      <c r="K44" s="28"/>
      <c r="L44" s="24"/>
      <c r="M44" s="26"/>
      <c r="N44" s="28"/>
      <c r="O44" s="25"/>
      <c r="P44" s="29"/>
      <c r="Q44" s="26"/>
      <c r="R44" s="28"/>
      <c r="S44" s="25"/>
    </row>
    <row r="45" spans="2:19" x14ac:dyDescent="0.25">
      <c r="B45" s="42" t="s">
        <v>51</v>
      </c>
      <c r="C45" s="24">
        <v>36606370</v>
      </c>
      <c r="D45" s="43">
        <f>C45/C$49</f>
        <v>0.76472702481347621</v>
      </c>
      <c r="E45" s="24">
        <v>32117592</v>
      </c>
      <c r="F45" s="44">
        <f t="shared" si="1"/>
        <v>0.67095400539122296</v>
      </c>
      <c r="G45" s="43">
        <f t="shared" si="2"/>
        <v>0.82829887408412861</v>
      </c>
      <c r="H45" s="24">
        <v>4488778</v>
      </c>
      <c r="I45" s="27">
        <f t="shared" si="3"/>
        <v>9.3773019422253176E-2</v>
      </c>
      <c r="J45" s="44">
        <f t="shared" si="4"/>
        <v>0.49364232244850781</v>
      </c>
      <c r="K45" s="45">
        <f t="shared" si="5"/>
        <v>0.59597125855608679</v>
      </c>
      <c r="L45" s="24">
        <v>3494550</v>
      </c>
      <c r="M45" s="44">
        <f t="shared" si="6"/>
        <v>0.49842771803244179</v>
      </c>
      <c r="N45" s="28">
        <f t="shared" si="7"/>
        <v>0.60174863642494525</v>
      </c>
      <c r="O45" s="25">
        <f t="shared" si="8"/>
        <v>0.38430454299865868</v>
      </c>
      <c r="P45" s="29">
        <v>994228</v>
      </c>
      <c r="Q45" s="44">
        <f t="shared" si="9"/>
        <v>0.47752772291684276</v>
      </c>
      <c r="R45" s="45">
        <f t="shared" si="10"/>
        <v>0.57651620430470518</v>
      </c>
      <c r="S45" s="25">
        <f t="shared" si="11"/>
        <v>0.10933777944984917</v>
      </c>
    </row>
    <row r="46" spans="2:19" x14ac:dyDescent="0.25">
      <c r="B46" s="42" t="s">
        <v>52</v>
      </c>
      <c r="C46" s="24">
        <v>10943779</v>
      </c>
      <c r="D46" s="43">
        <f t="shared" ref="D46:D48" si="24">C46/C$49</f>
        <v>0.2286215091768509</v>
      </c>
      <c r="E46" s="24">
        <v>6480141</v>
      </c>
      <c r="F46" s="26">
        <f t="shared" si="1"/>
        <v>0.13537367805936026</v>
      </c>
      <c r="G46" s="25">
        <f t="shared" si="2"/>
        <v>0.1671200473001338</v>
      </c>
      <c r="H46" s="24">
        <v>4463638</v>
      </c>
      <c r="I46" s="27">
        <f t="shared" si="3"/>
        <v>9.3247831117490618E-2</v>
      </c>
      <c r="J46" s="26">
        <f t="shared" si="4"/>
        <v>0.49087761276886777</v>
      </c>
      <c r="K46" s="28">
        <f t="shared" si="5"/>
        <v>2.937275453777799</v>
      </c>
      <c r="L46" s="24">
        <v>3404953</v>
      </c>
      <c r="M46" s="26">
        <f t="shared" si="6"/>
        <v>0.48564849660119808</v>
      </c>
      <c r="N46" s="28">
        <f t="shared" si="7"/>
        <v>2.9059858733106596</v>
      </c>
      <c r="O46" s="25">
        <f t="shared" si="8"/>
        <v>0.37445133324660168</v>
      </c>
      <c r="P46" s="29">
        <v>1058685</v>
      </c>
      <c r="Q46" s="26">
        <f t="shared" si="9"/>
        <v>0.50848642095798724</v>
      </c>
      <c r="R46" s="28">
        <f t="shared" si="10"/>
        <v>3.0426416768826523</v>
      </c>
      <c r="S46" s="25">
        <f t="shared" si="11"/>
        <v>0.11642627952226609</v>
      </c>
    </row>
    <row r="47" spans="2:19" s="48" customFormat="1" x14ac:dyDescent="0.25">
      <c r="B47" s="42" t="s">
        <v>53</v>
      </c>
      <c r="C47" s="46">
        <v>112763</v>
      </c>
      <c r="D47" s="43">
        <f t="shared" si="24"/>
        <v>2.3556805413659427E-3</v>
      </c>
      <c r="E47" s="46">
        <v>67189</v>
      </c>
      <c r="F47" s="26">
        <f t="shared" si="1"/>
        <v>1.4036148372589975E-3</v>
      </c>
      <c r="G47" s="25">
        <f t="shared" si="2"/>
        <v>1.7327753914689033E-3</v>
      </c>
      <c r="H47" s="46">
        <v>45574</v>
      </c>
      <c r="I47" s="27">
        <f t="shared" si="3"/>
        <v>9.5206570410694537E-4</v>
      </c>
      <c r="J47" s="26">
        <f t="shared" si="4"/>
        <v>5.0118885815400756E-3</v>
      </c>
      <c r="K47" s="28">
        <f t="shared" si="5"/>
        <v>2.8924052166342298</v>
      </c>
      <c r="L47" s="46">
        <v>42002</v>
      </c>
      <c r="M47" s="26">
        <f t="shared" si="6"/>
        <v>5.9907458793832169E-3</v>
      </c>
      <c r="N47" s="28">
        <f t="shared" si="7"/>
        <v>3.4573124184922546</v>
      </c>
      <c r="O47" s="25">
        <f t="shared" si="8"/>
        <v>4.6190666652443551E-3</v>
      </c>
      <c r="P47" s="47">
        <v>3572</v>
      </c>
      <c r="Q47" s="26">
        <f t="shared" si="9"/>
        <v>1.7156316521552023E-3</v>
      </c>
      <c r="R47" s="28">
        <f t="shared" si="10"/>
        <v>0.99010619645332798</v>
      </c>
      <c r="S47" s="25">
        <f t="shared" si="11"/>
        <v>3.9282191629572014E-4</v>
      </c>
    </row>
    <row r="48" spans="2:19" s="48" customFormat="1" ht="30" x14ac:dyDescent="0.25">
      <c r="B48" s="49" t="s">
        <v>54</v>
      </c>
      <c r="C48" s="46">
        <v>205633</v>
      </c>
      <c r="D48" s="43">
        <f t="shared" si="24"/>
        <v>4.2957854683070059E-3</v>
      </c>
      <c r="E48" s="46">
        <v>110444</v>
      </c>
      <c r="F48" s="26">
        <f t="shared" si="1"/>
        <v>2.3072353671915449E-3</v>
      </c>
      <c r="G48" s="25">
        <f t="shared" si="2"/>
        <v>2.8483032242687277E-3</v>
      </c>
      <c r="H48" s="46">
        <v>95189</v>
      </c>
      <c r="I48" s="27">
        <f t="shared" si="3"/>
        <v>1.988550101115461E-3</v>
      </c>
      <c r="J48" s="26">
        <f t="shared" si="4"/>
        <v>1.0468176201084351E-2</v>
      </c>
      <c r="K48" s="28">
        <f t="shared" si="5"/>
        <v>3.6752323670777529</v>
      </c>
      <c r="L48" s="46">
        <v>69642</v>
      </c>
      <c r="M48" s="26">
        <f t="shared" si="6"/>
        <v>9.933039486976953E-3</v>
      </c>
      <c r="N48" s="28">
        <f t="shared" si="7"/>
        <v>3.4873532432724601</v>
      </c>
      <c r="O48" s="25">
        <f t="shared" si="8"/>
        <v>7.6587076972750674E-3</v>
      </c>
      <c r="P48" s="47">
        <v>25547</v>
      </c>
      <c r="Q48" s="26">
        <f t="shared" si="9"/>
        <v>1.2270224473014823E-2</v>
      </c>
      <c r="R48" s="28">
        <f t="shared" si="10"/>
        <v>4.3079066752680717</v>
      </c>
      <c r="S48" s="25">
        <f t="shared" si="11"/>
        <v>2.8094685038092836E-3</v>
      </c>
    </row>
    <row r="49" spans="2:27" s="36" customFormat="1" x14ac:dyDescent="0.25">
      <c r="B49" s="30" t="s">
        <v>0</v>
      </c>
      <c r="C49" s="31">
        <f>SUM(C45:C48)</f>
        <v>47868545</v>
      </c>
      <c r="D49" s="108">
        <f>SUM(D45:D48)</f>
        <v>1</v>
      </c>
      <c r="E49" s="31">
        <f>SUM(E45:E48)</f>
        <v>38775366</v>
      </c>
      <c r="F49" s="38">
        <f t="shared" ref="F49:G49" si="25">SUM(F45:F48)</f>
        <v>0.81003853365503387</v>
      </c>
      <c r="G49" s="108">
        <f t="shared" si="25"/>
        <v>1</v>
      </c>
      <c r="H49" s="31">
        <f>SUM(H45:H48)</f>
        <v>9093179</v>
      </c>
      <c r="I49" s="38">
        <f t="shared" ref="I49:J49" si="26">SUM(I45:I48)</f>
        <v>0.18996146634496619</v>
      </c>
      <c r="J49" s="38">
        <f t="shared" si="26"/>
        <v>1</v>
      </c>
      <c r="K49" s="34">
        <f>J49/G49</f>
        <v>1</v>
      </c>
      <c r="L49" s="31">
        <f>SUM(L45:L48)</f>
        <v>7011147</v>
      </c>
      <c r="M49" s="38">
        <f>SUM(M45:M48)</f>
        <v>1</v>
      </c>
      <c r="N49" s="51">
        <f>M49/G49</f>
        <v>1</v>
      </c>
      <c r="O49" s="108">
        <f>SUM(O45:O48)</f>
        <v>0.77103365060777984</v>
      </c>
      <c r="P49" s="35">
        <f>SUM(P45:P48)</f>
        <v>2082032</v>
      </c>
      <c r="Q49" s="38">
        <f>SUM(Q45:Q48)</f>
        <v>1</v>
      </c>
      <c r="R49" s="51">
        <f>Q49/K49</f>
        <v>1</v>
      </c>
      <c r="S49" s="108">
        <f>SUM(S45:S48)</f>
        <v>0.22896634939222027</v>
      </c>
    </row>
    <row r="50" spans="2:27" x14ac:dyDescent="0.25">
      <c r="B50" s="37" t="s">
        <v>55</v>
      </c>
      <c r="C50" s="24"/>
      <c r="D50" s="32"/>
      <c r="E50" s="24"/>
      <c r="F50" s="33"/>
      <c r="G50" s="32"/>
      <c r="H50" s="24"/>
      <c r="I50" s="50"/>
      <c r="J50" s="33"/>
      <c r="K50" s="34"/>
      <c r="L50" s="24"/>
      <c r="M50" s="33"/>
      <c r="N50" s="51"/>
      <c r="O50" s="32"/>
      <c r="P50" s="29"/>
      <c r="Q50" s="33"/>
      <c r="R50" s="51"/>
      <c r="S50" s="32"/>
    </row>
    <row r="51" spans="2:27" x14ac:dyDescent="0.25">
      <c r="B51" s="42" t="s">
        <v>51</v>
      </c>
      <c r="C51" s="24">
        <v>39951875</v>
      </c>
      <c r="D51" s="25">
        <f>C51/C$55</f>
        <v>0.83461644802448043</v>
      </c>
      <c r="E51" s="24">
        <v>34446855</v>
      </c>
      <c r="F51" s="26">
        <f t="shared" si="1"/>
        <v>0.71961357923036928</v>
      </c>
      <c r="G51" s="25">
        <f t="shared" si="2"/>
        <v>0.88836956432596925</v>
      </c>
      <c r="H51" s="24">
        <v>5505020</v>
      </c>
      <c r="I51" s="27">
        <f t="shared" si="3"/>
        <v>0.11500286879411104</v>
      </c>
      <c r="J51" s="26">
        <f t="shared" si="4"/>
        <v>0.60540103741496787</v>
      </c>
      <c r="K51" s="28">
        <f t="shared" si="5"/>
        <v>0.68147431173455664</v>
      </c>
      <c r="L51" s="24">
        <v>4234896</v>
      </c>
      <c r="M51" s="26">
        <f t="shared" si="6"/>
        <v>0.60402327892996677</v>
      </c>
      <c r="N51" s="28">
        <f t="shared" si="7"/>
        <v>0.67992342735003086</v>
      </c>
      <c r="O51" s="25">
        <f t="shared" si="8"/>
        <v>0.4657222738054535</v>
      </c>
      <c r="P51" s="29">
        <v>1270124</v>
      </c>
      <c r="Q51" s="26">
        <f t="shared" si="9"/>
        <v>0.61004057574523352</v>
      </c>
      <c r="R51" s="28">
        <f t="shared" si="10"/>
        <v>0.68669684356880045</v>
      </c>
      <c r="S51" s="25">
        <f t="shared" si="11"/>
        <v>0.13967876360951434</v>
      </c>
    </row>
    <row r="52" spans="2:27" x14ac:dyDescent="0.25">
      <c r="B52" s="42" t="s">
        <v>52</v>
      </c>
      <c r="C52" s="24">
        <v>7654046</v>
      </c>
      <c r="D52" s="25">
        <f t="shared" ref="D52:D54" si="27">C52/C$55</f>
        <v>0.1598971934492682</v>
      </c>
      <c r="E52" s="24">
        <v>4189037</v>
      </c>
      <c r="F52" s="26">
        <f t="shared" si="1"/>
        <v>8.7511266532124599E-2</v>
      </c>
      <c r="G52" s="25">
        <f t="shared" si="2"/>
        <v>0.1080334612444406</v>
      </c>
      <c r="H52" s="24">
        <v>3465009</v>
      </c>
      <c r="I52" s="27">
        <f t="shared" si="3"/>
        <v>7.23859269171436E-2</v>
      </c>
      <c r="J52" s="26">
        <f t="shared" si="4"/>
        <v>0.38105584416627014</v>
      </c>
      <c r="K52" s="28">
        <f t="shared" si="5"/>
        <v>3.5272020333040959</v>
      </c>
      <c r="L52" s="24">
        <v>2677678</v>
      </c>
      <c r="M52" s="26">
        <f t="shared" si="6"/>
        <v>0.38191725262642473</v>
      </c>
      <c r="N52" s="28">
        <f t="shared" si="7"/>
        <v>3.5351755671539977</v>
      </c>
      <c r="O52" s="25">
        <f t="shared" si="8"/>
        <v>0.29447105352264591</v>
      </c>
      <c r="P52" s="29">
        <v>787331</v>
      </c>
      <c r="Q52" s="26">
        <f t="shared" si="9"/>
        <v>0.37815509079591475</v>
      </c>
      <c r="R52" s="28">
        <f t="shared" si="10"/>
        <v>3.5003515247955139</v>
      </c>
      <c r="S52" s="25">
        <f t="shared" si="11"/>
        <v>8.658479064362419E-2</v>
      </c>
    </row>
    <row r="53" spans="2:27" s="48" customFormat="1" x14ac:dyDescent="0.25">
      <c r="B53" s="42" t="s">
        <v>53</v>
      </c>
      <c r="C53" s="46">
        <v>98700</v>
      </c>
      <c r="D53" s="25">
        <f t="shared" si="27"/>
        <v>2.0618968050940341E-3</v>
      </c>
      <c r="E53" s="46">
        <v>56938</v>
      </c>
      <c r="F53" s="26">
        <f t="shared" si="1"/>
        <v>1.1894658590521187E-3</v>
      </c>
      <c r="G53" s="25">
        <f t="shared" si="2"/>
        <v>1.4684065135581183E-3</v>
      </c>
      <c r="H53" s="31">
        <v>41762</v>
      </c>
      <c r="I53" s="27">
        <f t="shared" si="3"/>
        <v>8.7243094604191537E-4</v>
      </c>
      <c r="J53" s="26">
        <f t="shared" si="4"/>
        <v>4.5926732554148553E-3</v>
      </c>
      <c r="K53" s="28">
        <f t="shared" si="5"/>
        <v>3.1276579155769872</v>
      </c>
      <c r="L53" s="46">
        <v>39097</v>
      </c>
      <c r="M53" s="26">
        <f t="shared" si="6"/>
        <v>5.5764056865445838E-3</v>
      </c>
      <c r="N53" s="28">
        <f t="shared" si="7"/>
        <v>3.7975898602031597</v>
      </c>
      <c r="O53" s="25">
        <f t="shared" si="8"/>
        <v>4.2995964337664526E-3</v>
      </c>
      <c r="P53" s="47">
        <v>2665</v>
      </c>
      <c r="Q53" s="26">
        <f t="shared" si="9"/>
        <v>1.279999538911986E-3</v>
      </c>
      <c r="R53" s="28">
        <f t="shared" si="10"/>
        <v>0.87169290458294102</v>
      </c>
      <c r="S53" s="25">
        <f t="shared" si="11"/>
        <v>2.9307682164840261E-4</v>
      </c>
    </row>
    <row r="54" spans="2:27" ht="30.75" customHeight="1" x14ac:dyDescent="0.25">
      <c r="B54" s="49" t="s">
        <v>54</v>
      </c>
      <c r="C54" s="24">
        <v>163924</v>
      </c>
      <c r="D54" s="25">
        <f t="shared" si="27"/>
        <v>3.4244617211573905E-3</v>
      </c>
      <c r="E54" s="24">
        <v>82536</v>
      </c>
      <c r="F54" s="26">
        <f t="shared" si="1"/>
        <v>1.7242220334877528E-3</v>
      </c>
      <c r="G54" s="25">
        <f t="shared" si="2"/>
        <v>2.1285679160320497E-3</v>
      </c>
      <c r="H54" s="24">
        <v>81388</v>
      </c>
      <c r="I54" s="27">
        <f t="shared" si="3"/>
        <v>1.7002396876696377E-3</v>
      </c>
      <c r="J54" s="26">
        <f t="shared" si="4"/>
        <v>8.9504451633471635E-3</v>
      </c>
      <c r="K54" s="28">
        <f t="shared" si="5"/>
        <v>4.2049140626116612</v>
      </c>
      <c r="L54" s="24">
        <v>59476</v>
      </c>
      <c r="M54" s="26">
        <f t="shared" si="6"/>
        <v>8.4830627570638591E-3</v>
      </c>
      <c r="N54" s="28">
        <f t="shared" si="7"/>
        <v>3.9853380731574131</v>
      </c>
      <c r="O54" s="25">
        <f t="shared" si="8"/>
        <v>6.5407268459138435E-3</v>
      </c>
      <c r="P54" s="29">
        <v>21912</v>
      </c>
      <c r="Q54" s="26">
        <f t="shared" si="9"/>
        <v>1.0524333919939751E-2</v>
      </c>
      <c r="R54" s="28">
        <f t="shared" si="10"/>
        <v>4.9443261080241179</v>
      </c>
      <c r="S54" s="25">
        <f t="shared" si="11"/>
        <v>2.40971831743332E-3</v>
      </c>
    </row>
    <row r="55" spans="2:27" s="36" customFormat="1" ht="15.75" thickBot="1" x14ac:dyDescent="0.3">
      <c r="B55" s="52" t="s">
        <v>0</v>
      </c>
      <c r="C55" s="53">
        <f>SUM(C51:C54)</f>
        <v>47868545</v>
      </c>
      <c r="D55" s="109">
        <f>SUM(D51:D54)</f>
        <v>1</v>
      </c>
      <c r="E55" s="53">
        <f>SUM(E51:E54)</f>
        <v>38775366</v>
      </c>
      <c r="F55" s="110">
        <f t="shared" ref="F55:G55" si="28">SUM(F51:F54)</f>
        <v>0.81003853365503375</v>
      </c>
      <c r="G55" s="109">
        <f t="shared" si="28"/>
        <v>1</v>
      </c>
      <c r="H55" s="53">
        <f>SUM(H51:H54)</f>
        <v>9093179</v>
      </c>
      <c r="I55" s="110">
        <f t="shared" ref="I55:J55" si="29">SUM(I51:I54)</f>
        <v>0.18996146634496619</v>
      </c>
      <c r="J55" s="110">
        <f t="shared" si="29"/>
        <v>1</v>
      </c>
      <c r="K55" s="82">
        <f>J55/G55</f>
        <v>1</v>
      </c>
      <c r="L55" s="53">
        <f>SUM(L51:L54)</f>
        <v>7011147</v>
      </c>
      <c r="M55" s="110">
        <f>SUM(M51:M54)</f>
        <v>1</v>
      </c>
      <c r="N55" s="54">
        <f>M55/G55</f>
        <v>1</v>
      </c>
      <c r="O55" s="109">
        <f>SUM(O51:O54)</f>
        <v>0.77103365060777973</v>
      </c>
      <c r="P55" s="55">
        <f>SUM(P51:P54)</f>
        <v>2082032</v>
      </c>
      <c r="Q55" s="110">
        <f>SUM(Q51:Q54)</f>
        <v>1</v>
      </c>
      <c r="R55" s="82">
        <f>Q55/K55</f>
        <v>1</v>
      </c>
      <c r="S55" s="109">
        <f>SUM(S51:S54)</f>
        <v>0.22896634939222024</v>
      </c>
    </row>
    <row r="56" spans="2:27" s="56" customFormat="1" x14ac:dyDescent="0.25">
      <c r="C56" s="57"/>
      <c r="D56" s="58"/>
      <c r="E56" s="58"/>
      <c r="F56" s="58"/>
      <c r="G56" s="58"/>
      <c r="H56" s="59"/>
      <c r="I56" s="60"/>
      <c r="J56" s="61"/>
      <c r="K56" s="62"/>
      <c r="L56" s="57"/>
      <c r="M56" s="58"/>
      <c r="N56" s="62"/>
      <c r="O56" s="63"/>
      <c r="Q56" s="58"/>
      <c r="R56" s="62"/>
      <c r="S56" s="63"/>
      <c r="U56" s="64"/>
      <c r="V56" s="64"/>
      <c r="W56" s="64"/>
      <c r="X56" s="64"/>
      <c r="Y56" s="64"/>
      <c r="Z56" s="64"/>
      <c r="AA56" s="64"/>
    </row>
    <row r="57" spans="2:27" s="56" customFormat="1" x14ac:dyDescent="0.25">
      <c r="D57" s="58"/>
      <c r="E57" s="65"/>
      <c r="F57" s="58"/>
      <c r="G57" s="58"/>
      <c r="I57" s="60"/>
      <c r="J57" s="61"/>
      <c r="K57" s="61"/>
      <c r="M57" s="58"/>
      <c r="N57" s="61"/>
      <c r="O57" s="66"/>
      <c r="P57" s="67"/>
      <c r="Q57" s="68"/>
      <c r="R57" s="69"/>
      <c r="S57" s="70"/>
      <c r="U57" s="64"/>
      <c r="V57" s="64"/>
      <c r="W57" s="64"/>
      <c r="X57" s="64"/>
      <c r="Y57" s="64"/>
      <c r="Z57" s="64"/>
      <c r="AA57" s="64"/>
    </row>
    <row r="58" spans="2:27" s="56" customFormat="1" x14ac:dyDescent="0.25">
      <c r="C58" s="67"/>
      <c r="D58" s="68"/>
      <c r="E58" s="67"/>
      <c r="F58" s="70"/>
      <c r="G58" s="70"/>
      <c r="H58" s="67"/>
      <c r="I58" s="71"/>
      <c r="J58" s="69"/>
      <c r="K58" s="69"/>
      <c r="L58" s="67"/>
      <c r="M58" s="68"/>
      <c r="N58" s="69"/>
      <c r="O58" s="66"/>
      <c r="P58" s="67"/>
      <c r="Q58" s="68"/>
      <c r="R58" s="69"/>
      <c r="S58" s="70"/>
      <c r="U58" s="64"/>
      <c r="V58" s="64"/>
      <c r="W58" s="64"/>
      <c r="X58" s="64"/>
      <c r="Y58" s="64"/>
      <c r="Z58" s="64"/>
      <c r="AA58" s="64"/>
    </row>
    <row r="59" spans="2:27" s="56" customFormat="1" x14ac:dyDescent="0.25">
      <c r="C59" s="67"/>
      <c r="D59" s="68"/>
      <c r="E59" s="67"/>
      <c r="F59" s="70"/>
      <c r="G59" s="70"/>
      <c r="H59" s="67"/>
      <c r="I59" s="71"/>
      <c r="J59" s="69"/>
      <c r="K59" s="69"/>
      <c r="L59" s="67"/>
      <c r="M59" s="68"/>
      <c r="N59" s="69"/>
      <c r="O59" s="66"/>
      <c r="P59" s="67"/>
      <c r="Q59" s="68"/>
      <c r="R59" s="69"/>
      <c r="S59" s="70"/>
      <c r="U59" s="64"/>
      <c r="V59" s="64"/>
      <c r="W59" s="64"/>
      <c r="X59" s="64"/>
      <c r="Y59" s="64"/>
      <c r="Z59" s="64"/>
      <c r="AA59" s="64"/>
    </row>
    <row r="60" spans="2:27" s="64" customFormat="1" ht="13.5" customHeight="1" x14ac:dyDescent="0.25">
      <c r="B60" s="72"/>
      <c r="I60" s="73"/>
      <c r="O60" s="74"/>
      <c r="R60" s="75"/>
      <c r="S60" s="74"/>
    </row>
    <row r="61" spans="2:27" s="64" customFormat="1" ht="13.5" customHeight="1" x14ac:dyDescent="0.25">
      <c r="B61" s="56"/>
      <c r="I61" s="73"/>
      <c r="O61" s="74"/>
      <c r="R61" s="75"/>
      <c r="S61" s="74"/>
    </row>
    <row r="62" spans="2:27" s="64" customFormat="1" ht="15" customHeight="1" x14ac:dyDescent="0.25">
      <c r="B62" s="56"/>
      <c r="I62" s="73"/>
      <c r="O62" s="74"/>
      <c r="R62" s="75"/>
      <c r="S62" s="74"/>
    </row>
    <row r="65" spans="4:18" x14ac:dyDescent="0.25">
      <c r="D65" s="78"/>
      <c r="F65" s="78"/>
      <c r="G65" s="78"/>
      <c r="J65" s="78"/>
      <c r="K65" s="78"/>
      <c r="M65" s="78"/>
      <c r="N65" s="78"/>
      <c r="Q65" s="78"/>
      <c r="R65" s="78"/>
    </row>
    <row r="66" spans="4:18" x14ac:dyDescent="0.25">
      <c r="D66" s="78"/>
      <c r="F66" s="78"/>
      <c r="G66" s="78"/>
      <c r="J66" s="78"/>
      <c r="K66" s="78"/>
      <c r="M66" s="78"/>
      <c r="N66" s="78"/>
      <c r="Q66" s="78"/>
      <c r="R66" s="78"/>
    </row>
    <row r="67" spans="4:18" x14ac:dyDescent="0.25">
      <c r="D67" s="78"/>
      <c r="F67" s="78"/>
      <c r="G67" s="78"/>
      <c r="J67" s="78"/>
      <c r="K67" s="78"/>
      <c r="M67" s="78"/>
      <c r="N67" s="78"/>
      <c r="Q67" s="78"/>
      <c r="R67" s="78"/>
    </row>
  </sheetData>
  <sheetProtection algorithmName="SHA-512" hashValue="uDGcJXRbK+pyuzvIxY5yTWYv1RgHPHzlyBGXJtNkWqhRj9Rdom4mMCBHZY0zyGU8UCtD4kolw/ZMS/p5YZwJqw==" saltValue="lMO9Bv3orw3U90ImyGMIEQ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7"/>
  <sheetViews>
    <sheetView workbookViewId="0">
      <pane xSplit="2" ySplit="1" topLeftCell="C34" activePane="bottomRight" state="frozen"/>
      <selection activeCell="D57" sqref="D57"/>
      <selection pane="topRight" activeCell="D57" sqref="D57"/>
      <selection pane="bottomLeft" activeCell="D57" sqref="D57"/>
      <selection pane="bottomRight" activeCell="D57" sqref="D57"/>
    </sheetView>
  </sheetViews>
  <sheetFormatPr defaultRowHeight="15" x14ac:dyDescent="0.25"/>
  <cols>
    <col min="1" max="1" width="9.140625" style="15"/>
    <col min="2" max="2" width="24.28515625" style="76" customWidth="1"/>
    <col min="3" max="3" width="14.28515625" style="77" customWidth="1"/>
    <col min="4" max="4" width="15.5703125" style="80" customWidth="1"/>
    <col min="5" max="5" width="15.140625" style="77" customWidth="1"/>
    <col min="6" max="6" width="13.28515625" style="80" customWidth="1"/>
    <col min="7" max="7" width="11.42578125" style="80" customWidth="1"/>
    <col min="8" max="8" width="13" style="77" customWidth="1"/>
    <col min="9" max="9" width="12.28515625" style="79" customWidth="1"/>
    <col min="10" max="10" width="10.28515625" style="80" customWidth="1"/>
    <col min="11" max="11" width="11.85546875" style="81" customWidth="1"/>
    <col min="12" max="12" width="13.85546875" style="77" customWidth="1"/>
    <col min="13" max="13" width="10.5703125" style="80" customWidth="1"/>
    <col min="14" max="14" width="15.28515625" style="81" customWidth="1"/>
    <col min="15" max="15" width="12" style="80" customWidth="1"/>
    <col min="16" max="16" width="14.7109375" style="77" customWidth="1"/>
    <col min="17" max="17" width="10.42578125" style="80" customWidth="1"/>
    <col min="18" max="18" width="14.7109375" style="81" customWidth="1"/>
    <col min="19" max="19" width="10.85546875" style="80" customWidth="1"/>
    <col min="20" max="16384" width="9.140625" style="15"/>
  </cols>
  <sheetData>
    <row r="1" spans="2:19" s="8" customFormat="1" ht="75.75" thickBot="1" x14ac:dyDescent="0.3">
      <c r="B1" s="1"/>
      <c r="C1" s="2" t="s">
        <v>16</v>
      </c>
      <c r="D1" s="3" t="s">
        <v>17</v>
      </c>
      <c r="E1" s="4" t="s">
        <v>15</v>
      </c>
      <c r="F1" s="3" t="s">
        <v>19</v>
      </c>
      <c r="G1" s="5" t="s">
        <v>20</v>
      </c>
      <c r="H1" s="2" t="s">
        <v>38</v>
      </c>
      <c r="I1" s="6" t="s">
        <v>19</v>
      </c>
      <c r="J1" s="3" t="s">
        <v>20</v>
      </c>
      <c r="K1" s="7" t="s">
        <v>21</v>
      </c>
      <c r="L1" s="4" t="s">
        <v>39</v>
      </c>
      <c r="M1" s="3" t="s">
        <v>26</v>
      </c>
      <c r="N1" s="7" t="s">
        <v>22</v>
      </c>
      <c r="O1" s="5" t="s">
        <v>23</v>
      </c>
      <c r="P1" s="2" t="s">
        <v>18</v>
      </c>
      <c r="Q1" s="3" t="s">
        <v>27</v>
      </c>
      <c r="R1" s="7" t="s">
        <v>24</v>
      </c>
      <c r="S1" s="5" t="s">
        <v>25</v>
      </c>
    </row>
    <row r="2" spans="2:19" ht="15.75" thickBot="1" x14ac:dyDescent="0.3">
      <c r="B2" s="9" t="s">
        <v>0</v>
      </c>
      <c r="C2" s="10">
        <f>C11</f>
        <v>48916671</v>
      </c>
      <c r="D2" s="11">
        <f>C2/C2</f>
        <v>1</v>
      </c>
      <c r="E2" s="10">
        <f>E11</f>
        <v>39554304</v>
      </c>
      <c r="F2" s="12">
        <f>E2/C2</f>
        <v>0.80860580230408563</v>
      </c>
      <c r="G2" s="11">
        <f>E2/E2</f>
        <v>1</v>
      </c>
      <c r="H2" s="13">
        <f>H11</f>
        <v>9362367</v>
      </c>
      <c r="I2" s="12">
        <f>H2/C2</f>
        <v>0.19139419769591434</v>
      </c>
      <c r="J2" s="12">
        <f>H2/H2</f>
        <v>1</v>
      </c>
      <c r="K2" s="14">
        <f>J2/G2</f>
        <v>1</v>
      </c>
      <c r="L2" s="10">
        <f>L11</f>
        <v>7115138</v>
      </c>
      <c r="M2" s="12">
        <f>L2/L2</f>
        <v>1</v>
      </c>
      <c r="N2" s="14">
        <f>M2/G2</f>
        <v>1</v>
      </c>
      <c r="O2" s="11">
        <f>L2/H2</f>
        <v>0.75997213097927052</v>
      </c>
      <c r="P2" s="13">
        <f>P11</f>
        <v>2247229</v>
      </c>
      <c r="Q2" s="12">
        <f>P2/P2</f>
        <v>1</v>
      </c>
      <c r="R2" s="14">
        <f>Q2/K2</f>
        <v>1</v>
      </c>
      <c r="S2" s="11">
        <f>P2/H2</f>
        <v>0.24002786902072948</v>
      </c>
    </row>
    <row r="3" spans="2:19" x14ac:dyDescent="0.25">
      <c r="B3" s="16" t="s">
        <v>1</v>
      </c>
      <c r="C3" s="17"/>
      <c r="D3" s="18"/>
      <c r="E3" s="17"/>
      <c r="F3" s="19"/>
      <c r="G3" s="18"/>
      <c r="H3" s="17"/>
      <c r="I3" s="20"/>
      <c r="J3" s="19"/>
      <c r="K3" s="21"/>
      <c r="L3" s="17"/>
      <c r="M3" s="19"/>
      <c r="N3" s="21"/>
      <c r="O3" s="18"/>
      <c r="P3" s="22"/>
      <c r="Q3" s="19"/>
      <c r="R3" s="21"/>
      <c r="S3" s="18"/>
    </row>
    <row r="4" spans="2:19" x14ac:dyDescent="0.25">
      <c r="B4" s="23" t="s">
        <v>2</v>
      </c>
      <c r="C4" s="24">
        <v>18988</v>
      </c>
      <c r="D4" s="25">
        <f>C4/C$11</f>
        <v>3.881703233648095E-4</v>
      </c>
      <c r="E4" s="24">
        <v>5522</v>
      </c>
      <c r="F4" s="26">
        <f>E4/C$2</f>
        <v>1.1288585030653456E-4</v>
      </c>
      <c r="G4" s="25">
        <f>E4/E$2</f>
        <v>1.3960554077755989E-4</v>
      </c>
      <c r="H4" s="24">
        <v>13466</v>
      </c>
      <c r="I4" s="27">
        <f>H4/C$2</f>
        <v>2.7528447305827494E-4</v>
      </c>
      <c r="J4" s="26">
        <f>H4/H$2</f>
        <v>1.4383114868280638E-3</v>
      </c>
      <c r="K4" s="28">
        <f>J4/G4</f>
        <v>10.302681962457303</v>
      </c>
      <c r="L4" s="24">
        <v>13083</v>
      </c>
      <c r="M4" s="26">
        <f>L4/L$2</f>
        <v>1.8387556221678343E-3</v>
      </c>
      <c r="N4" s="28">
        <f>M4/G4</f>
        <v>13.171079112809789</v>
      </c>
      <c r="O4" s="25">
        <f>L4/H$2</f>
        <v>1.3974030285290033E-3</v>
      </c>
      <c r="P4" s="29">
        <v>383</v>
      </c>
      <c r="Q4" s="26">
        <f>P4/P$2</f>
        <v>1.7043211884503091E-4</v>
      </c>
      <c r="R4" s="28">
        <f>Q4/G4</f>
        <v>1.2208119956828107</v>
      </c>
      <c r="S4" s="25">
        <f>P4/H$2</f>
        <v>4.0908458299060481E-5</v>
      </c>
    </row>
    <row r="5" spans="2:19" x14ac:dyDescent="0.25">
      <c r="B5" s="23" t="s">
        <v>3</v>
      </c>
      <c r="C5" s="24">
        <v>1890943</v>
      </c>
      <c r="D5" s="25">
        <f t="shared" ref="D5:D10" si="0">C5/C$11</f>
        <v>3.8656412248494997E-2</v>
      </c>
      <c r="E5" s="24">
        <v>641881</v>
      </c>
      <c r="F5" s="26">
        <f t="shared" ref="F5:F54" si="1">E5/C$2</f>
        <v>1.312192728732501E-2</v>
      </c>
      <c r="G5" s="25">
        <f t="shared" ref="G5:G54" si="2">E5/E$2</f>
        <v>1.6227842107903099E-2</v>
      </c>
      <c r="H5" s="24">
        <v>1249062</v>
      </c>
      <c r="I5" s="27">
        <f t="shared" ref="I5:I54" si="3">H5/C$2</f>
        <v>2.5534484961169987E-2</v>
      </c>
      <c r="J5" s="26">
        <f t="shared" ref="J5:J54" si="4">H5/H$2</f>
        <v>0.13341305676224827</v>
      </c>
      <c r="K5" s="28">
        <f t="shared" ref="K5:K54" si="5">J5/G5</f>
        <v>8.2212444436635828</v>
      </c>
      <c r="L5" s="24">
        <v>1036675</v>
      </c>
      <c r="M5" s="26">
        <f t="shared" ref="M5:M54" si="6">L5/L$2</f>
        <v>0.14569991474515323</v>
      </c>
      <c r="N5" s="28">
        <f t="shared" ref="N5:N54" si="7">M5/G5</f>
        <v>8.9783911980629956</v>
      </c>
      <c r="O5" s="25">
        <f t="shared" ref="O5:O54" si="8">L5/H$2</f>
        <v>0.11072787469237214</v>
      </c>
      <c r="P5" s="29">
        <v>212387</v>
      </c>
      <c r="Q5" s="26">
        <f t="shared" ref="Q5:Q54" si="9">P5/P$2</f>
        <v>9.4510617298014576E-2</v>
      </c>
      <c r="R5" s="28">
        <f t="shared" ref="R5:R54" si="10">Q5/G5</f>
        <v>5.8239793479372768</v>
      </c>
      <c r="S5" s="25">
        <f t="shared" ref="S5:S54" si="11">P5/H$2</f>
        <v>2.2685182069876134E-2</v>
      </c>
    </row>
    <row r="6" spans="2:19" x14ac:dyDescent="0.25">
      <c r="B6" s="23" t="s">
        <v>4</v>
      </c>
      <c r="C6" s="24">
        <v>2525512</v>
      </c>
      <c r="D6" s="25">
        <f t="shared" si="0"/>
        <v>5.1628860843780641E-2</v>
      </c>
      <c r="E6" s="24">
        <v>1268053</v>
      </c>
      <c r="F6" s="26">
        <f t="shared" si="1"/>
        <v>2.5922716613319824E-2</v>
      </c>
      <c r="G6" s="25">
        <f t="shared" si="2"/>
        <v>3.2058534009345732E-2</v>
      </c>
      <c r="H6" s="24">
        <v>1257459</v>
      </c>
      <c r="I6" s="27">
        <f t="shared" si="3"/>
        <v>2.5706144230460817E-2</v>
      </c>
      <c r="J6" s="26">
        <f t="shared" si="4"/>
        <v>0.13430994533754123</v>
      </c>
      <c r="K6" s="28">
        <f t="shared" si="5"/>
        <v>4.1895223686269336</v>
      </c>
      <c r="L6" s="24">
        <v>933892</v>
      </c>
      <c r="M6" s="26">
        <f t="shared" si="6"/>
        <v>0.13125423568734718</v>
      </c>
      <c r="N6" s="28">
        <f t="shared" si="7"/>
        <v>4.0942057939731065</v>
      </c>
      <c r="O6" s="25">
        <f t="shared" si="8"/>
        <v>9.9749561195368652E-2</v>
      </c>
      <c r="P6" s="29">
        <v>323567</v>
      </c>
      <c r="Q6" s="26">
        <f t="shared" si="9"/>
        <v>0.14398488093558778</v>
      </c>
      <c r="R6" s="28">
        <f t="shared" si="10"/>
        <v>4.4913120760173619</v>
      </c>
      <c r="S6" s="25">
        <f t="shared" si="11"/>
        <v>3.4560384142172593E-2</v>
      </c>
    </row>
    <row r="7" spans="2:19" x14ac:dyDescent="0.25">
      <c r="B7" s="23" t="s">
        <v>5</v>
      </c>
      <c r="C7" s="24">
        <v>3699386</v>
      </c>
      <c r="D7" s="25">
        <f t="shared" si="0"/>
        <v>7.5626282908744957E-2</v>
      </c>
      <c r="E7" s="24">
        <v>2469942</v>
      </c>
      <c r="F7" s="26">
        <f t="shared" si="1"/>
        <v>5.0492847315795467E-2</v>
      </c>
      <c r="G7" s="25">
        <f t="shared" si="2"/>
        <v>6.2444329699240818E-2</v>
      </c>
      <c r="H7" s="24">
        <v>1229444</v>
      </c>
      <c r="I7" s="27">
        <f t="shared" si="3"/>
        <v>2.5133435592949487E-2</v>
      </c>
      <c r="J7" s="26">
        <f t="shared" si="4"/>
        <v>0.13131764648832928</v>
      </c>
      <c r="K7" s="28">
        <f t="shared" si="5"/>
        <v>2.1029554984545826</v>
      </c>
      <c r="L7" s="24">
        <v>861455</v>
      </c>
      <c r="M7" s="26">
        <f t="shared" si="6"/>
        <v>0.1210735476950693</v>
      </c>
      <c r="N7" s="28">
        <f t="shared" si="7"/>
        <v>1.938903792837755</v>
      </c>
      <c r="O7" s="25">
        <f t="shared" si="8"/>
        <v>9.2012522047042161E-2</v>
      </c>
      <c r="P7" s="29">
        <v>367989</v>
      </c>
      <c r="Q7" s="26">
        <f t="shared" si="9"/>
        <v>0.16375233676674697</v>
      </c>
      <c r="R7" s="28">
        <f t="shared" si="10"/>
        <v>2.6223732011449203</v>
      </c>
      <c r="S7" s="25">
        <f t="shared" si="11"/>
        <v>3.9305124441287122E-2</v>
      </c>
    </row>
    <row r="8" spans="2:19" x14ac:dyDescent="0.25">
      <c r="B8" s="23" t="s">
        <v>6</v>
      </c>
      <c r="C8" s="24">
        <v>21288656</v>
      </c>
      <c r="D8" s="25">
        <f t="shared" si="0"/>
        <v>0.43520246911323951</v>
      </c>
      <c r="E8" s="24">
        <v>18852136</v>
      </c>
      <c r="F8" s="26">
        <f t="shared" si="1"/>
        <v>0.38539286534850253</v>
      </c>
      <c r="G8" s="25">
        <f t="shared" si="2"/>
        <v>0.47661402410215586</v>
      </c>
      <c r="H8" s="24">
        <v>2436520</v>
      </c>
      <c r="I8" s="27">
        <f t="shared" si="3"/>
        <v>4.9809603764736976E-2</v>
      </c>
      <c r="J8" s="26">
        <f t="shared" si="4"/>
        <v>0.2602461535635166</v>
      </c>
      <c r="K8" s="28">
        <f t="shared" si="5"/>
        <v>0.54603125464838675</v>
      </c>
      <c r="L8" s="24">
        <v>1744277</v>
      </c>
      <c r="M8" s="26">
        <f t="shared" si="6"/>
        <v>0.24515012920339704</v>
      </c>
      <c r="N8" s="28">
        <f t="shared" si="7"/>
        <v>0.51435777548763939</v>
      </c>
      <c r="O8" s="25">
        <f t="shared" si="8"/>
        <v>0.18630726610054915</v>
      </c>
      <c r="P8" s="29">
        <v>692243</v>
      </c>
      <c r="Q8" s="26">
        <f t="shared" si="9"/>
        <v>0.30804292753431001</v>
      </c>
      <c r="R8" s="28">
        <f t="shared" si="10"/>
        <v>0.6463152822970335</v>
      </c>
      <c r="S8" s="25">
        <f t="shared" si="11"/>
        <v>7.3938887462967437E-2</v>
      </c>
    </row>
    <row r="9" spans="2:19" x14ac:dyDescent="0.25">
      <c r="B9" s="23" t="s">
        <v>7</v>
      </c>
      <c r="C9" s="24">
        <v>13345697</v>
      </c>
      <c r="D9" s="25">
        <f t="shared" si="0"/>
        <v>0.2728251274499035</v>
      </c>
      <c r="E9" s="24">
        <v>11404893</v>
      </c>
      <c r="F9" s="26">
        <f t="shared" si="1"/>
        <v>0.23314941035132991</v>
      </c>
      <c r="G9" s="25">
        <f t="shared" si="2"/>
        <v>0.28833506968040695</v>
      </c>
      <c r="H9" s="24">
        <v>1940804</v>
      </c>
      <c r="I9" s="27">
        <f t="shared" si="3"/>
        <v>3.9675717098573614E-2</v>
      </c>
      <c r="J9" s="26">
        <f t="shared" si="4"/>
        <v>0.20729843211657906</v>
      </c>
      <c r="K9" s="28">
        <f t="shared" si="5"/>
        <v>0.71894977030144269</v>
      </c>
      <c r="L9" s="24">
        <v>1465527</v>
      </c>
      <c r="M9" s="26">
        <f t="shared" si="6"/>
        <v>0.20597309567291597</v>
      </c>
      <c r="N9" s="28">
        <f t="shared" si="7"/>
        <v>0.71435325540253669</v>
      </c>
      <c r="O9" s="25">
        <f t="shared" si="8"/>
        <v>0.15653381244294312</v>
      </c>
      <c r="P9" s="29">
        <v>475277</v>
      </c>
      <c r="Q9" s="26">
        <f t="shared" si="9"/>
        <v>0.21149468968227092</v>
      </c>
      <c r="R9" s="28">
        <f t="shared" si="10"/>
        <v>0.7335031771081244</v>
      </c>
      <c r="S9" s="25">
        <f t="shared" si="11"/>
        <v>5.076461967363595E-2</v>
      </c>
    </row>
    <row r="10" spans="2:19" x14ac:dyDescent="0.25">
      <c r="B10" s="23" t="s">
        <v>8</v>
      </c>
      <c r="C10" s="24">
        <v>6147489</v>
      </c>
      <c r="D10" s="25">
        <f t="shared" si="0"/>
        <v>0.12567267711247154</v>
      </c>
      <c r="E10" s="24">
        <v>4911877</v>
      </c>
      <c r="F10" s="26">
        <f t="shared" si="1"/>
        <v>0.10041314953750634</v>
      </c>
      <c r="G10" s="25">
        <f t="shared" si="2"/>
        <v>0.12418059486016995</v>
      </c>
      <c r="H10" s="24">
        <v>1235612</v>
      </c>
      <c r="I10" s="27">
        <f t="shared" si="3"/>
        <v>2.525952757496519E-2</v>
      </c>
      <c r="J10" s="26">
        <f t="shared" si="4"/>
        <v>0.13197645424495749</v>
      </c>
      <c r="K10" s="28">
        <f>J10/G10</f>
        <v>1.0627784026446792</v>
      </c>
      <c r="L10" s="24">
        <v>1060229</v>
      </c>
      <c r="M10" s="26">
        <f t="shared" si="6"/>
        <v>0.14901032137394946</v>
      </c>
      <c r="N10" s="28">
        <f t="shared" si="7"/>
        <v>1.19994852288909</v>
      </c>
      <c r="O10" s="25">
        <f t="shared" si="8"/>
        <v>0.11324369147246631</v>
      </c>
      <c r="P10" s="29">
        <v>175383</v>
      </c>
      <c r="Q10" s="26">
        <f t="shared" si="9"/>
        <v>7.80441156642247E-2</v>
      </c>
      <c r="R10" s="28">
        <f t="shared" si="10"/>
        <v>0.6284727155003893</v>
      </c>
      <c r="S10" s="25">
        <f t="shared" si="11"/>
        <v>1.8732762772491186E-2</v>
      </c>
    </row>
    <row r="11" spans="2:19" s="36" customFormat="1" x14ac:dyDescent="0.25">
      <c r="B11" s="30" t="s">
        <v>0</v>
      </c>
      <c r="C11" s="31">
        <f t="shared" ref="C11:H11" si="12">SUM(C4:C10)</f>
        <v>48916671</v>
      </c>
      <c r="D11" s="108">
        <f t="shared" si="12"/>
        <v>1</v>
      </c>
      <c r="E11" s="31">
        <f t="shared" si="12"/>
        <v>39554304</v>
      </c>
      <c r="F11" s="38">
        <f t="shared" si="12"/>
        <v>0.80860580230408563</v>
      </c>
      <c r="G11" s="108">
        <f t="shared" si="12"/>
        <v>1</v>
      </c>
      <c r="H11" s="31">
        <f t="shared" si="12"/>
        <v>9362367</v>
      </c>
      <c r="I11" s="38">
        <f t="shared" ref="I11:J11" si="13">SUM(I4:I10)</f>
        <v>0.19139419769591434</v>
      </c>
      <c r="J11" s="38">
        <f t="shared" si="13"/>
        <v>1</v>
      </c>
      <c r="K11" s="34">
        <f>J11/G11</f>
        <v>1</v>
      </c>
      <c r="L11" s="31">
        <f>SUM(L4:L10)</f>
        <v>7115138</v>
      </c>
      <c r="M11" s="38">
        <f>SUM(M4:M10)</f>
        <v>1</v>
      </c>
      <c r="N11" s="34">
        <f>M11/G11</f>
        <v>1</v>
      </c>
      <c r="O11" s="108">
        <f>SUM(O4:O10)</f>
        <v>0.75997213097927052</v>
      </c>
      <c r="P11" s="35">
        <f>SUM(P4:P10)</f>
        <v>2247229</v>
      </c>
      <c r="Q11" s="38">
        <f>SUM(Q4:Q10)</f>
        <v>1</v>
      </c>
      <c r="R11" s="34">
        <f>Q11/K11</f>
        <v>1</v>
      </c>
      <c r="S11" s="108">
        <f>SUM(S4:S10)</f>
        <v>0.24002786902072948</v>
      </c>
    </row>
    <row r="12" spans="2:19" x14ac:dyDescent="0.25">
      <c r="B12" s="37" t="s">
        <v>9</v>
      </c>
      <c r="C12" s="24"/>
      <c r="D12" s="25"/>
      <c r="E12" s="24"/>
      <c r="F12" s="26"/>
      <c r="G12" s="25"/>
      <c r="H12" s="24"/>
      <c r="I12" s="27"/>
      <c r="J12" s="26"/>
      <c r="K12" s="28"/>
      <c r="L12" s="24"/>
      <c r="M12" s="26"/>
      <c r="N12" s="28"/>
      <c r="O12" s="25"/>
      <c r="P12" s="29"/>
      <c r="Q12" s="26"/>
      <c r="R12" s="28"/>
      <c r="S12" s="25"/>
    </row>
    <row r="13" spans="2:19" x14ac:dyDescent="0.25">
      <c r="B13" s="23" t="s">
        <v>10</v>
      </c>
      <c r="C13" s="24">
        <v>8134829</v>
      </c>
      <c r="D13" s="25">
        <f>C13/C$15</f>
        <v>0.16629972632438539</v>
      </c>
      <c r="E13" s="24">
        <v>4385398</v>
      </c>
      <c r="F13" s="26">
        <f t="shared" si="1"/>
        <v>8.9650377066746834E-2</v>
      </c>
      <c r="G13" s="25">
        <f t="shared" si="2"/>
        <v>0.11087031135726721</v>
      </c>
      <c r="H13" s="24">
        <v>3749431</v>
      </c>
      <c r="I13" s="27">
        <f t="shared" si="3"/>
        <v>7.6649349257638569E-2</v>
      </c>
      <c r="J13" s="26">
        <f t="shared" si="4"/>
        <v>0.40047896007494688</v>
      </c>
      <c r="K13" s="28">
        <f t="shared" si="5"/>
        <v>3.6121388600095843</v>
      </c>
      <c r="L13" s="24">
        <v>2845105</v>
      </c>
      <c r="M13" s="26">
        <f t="shared" si="6"/>
        <v>0.3998664537497375</v>
      </c>
      <c r="N13" s="28">
        <f t="shared" si="7"/>
        <v>3.6066143303342266</v>
      </c>
      <c r="O13" s="25">
        <f t="shared" si="8"/>
        <v>0.30388736096331193</v>
      </c>
      <c r="P13" s="29">
        <v>904326</v>
      </c>
      <c r="Q13" s="26">
        <f t="shared" si="9"/>
        <v>0.40241826711919437</v>
      </c>
      <c r="R13" s="28">
        <f t="shared" si="10"/>
        <v>3.6296305313191226</v>
      </c>
      <c r="S13" s="25">
        <f t="shared" si="11"/>
        <v>9.659159911163491E-2</v>
      </c>
    </row>
    <row r="14" spans="2:19" x14ac:dyDescent="0.25">
      <c r="B14" s="23" t="s">
        <v>11</v>
      </c>
      <c r="C14" s="24">
        <v>40781842</v>
      </c>
      <c r="D14" s="25">
        <f>C14/C$15</f>
        <v>0.83370027367561461</v>
      </c>
      <c r="E14" s="24">
        <v>35168906</v>
      </c>
      <c r="F14" s="26">
        <f t="shared" si="1"/>
        <v>0.7189554252373388</v>
      </c>
      <c r="G14" s="25">
        <f t="shared" si="2"/>
        <v>0.88912968864273279</v>
      </c>
      <c r="H14" s="24">
        <v>5612936</v>
      </c>
      <c r="I14" s="27">
        <f t="shared" si="3"/>
        <v>0.11474484843827577</v>
      </c>
      <c r="J14" s="26">
        <f t="shared" si="4"/>
        <v>0.59952103992505312</v>
      </c>
      <c r="K14" s="28">
        <f t="shared" si="5"/>
        <v>0.67427850805457779</v>
      </c>
      <c r="L14" s="24">
        <v>4270033</v>
      </c>
      <c r="M14" s="26">
        <f t="shared" si="6"/>
        <v>0.6001335462502625</v>
      </c>
      <c r="N14" s="28">
        <f t="shared" si="7"/>
        <v>0.67496739105222503</v>
      </c>
      <c r="O14" s="25">
        <f t="shared" si="8"/>
        <v>0.4560847700159586</v>
      </c>
      <c r="P14" s="29">
        <v>1342903</v>
      </c>
      <c r="Q14" s="26">
        <f t="shared" si="9"/>
        <v>0.59758173288080563</v>
      </c>
      <c r="R14" s="28">
        <f t="shared" si="10"/>
        <v>0.67209737849719242</v>
      </c>
      <c r="S14" s="25">
        <f t="shared" si="11"/>
        <v>0.14343626990909458</v>
      </c>
    </row>
    <row r="15" spans="2:19" s="36" customFormat="1" x14ac:dyDescent="0.25">
      <c r="B15" s="30" t="s">
        <v>0</v>
      </c>
      <c r="C15" s="31">
        <f>SUM(C13:C14)</f>
        <v>48916671</v>
      </c>
      <c r="D15" s="108">
        <f>SUM(D13:D14)</f>
        <v>1</v>
      </c>
      <c r="E15" s="31">
        <f>SUM(E13:E14)</f>
        <v>39554304</v>
      </c>
      <c r="F15" s="38">
        <f t="shared" ref="F15:G15" si="14">SUM(F13:F14)</f>
        <v>0.80860580230408563</v>
      </c>
      <c r="G15" s="108">
        <f t="shared" si="14"/>
        <v>1</v>
      </c>
      <c r="H15" s="31">
        <f>SUM(H13:H14)</f>
        <v>9362367</v>
      </c>
      <c r="I15" s="38">
        <f t="shared" ref="I15:J15" si="15">SUM(I13:I14)</f>
        <v>0.19139419769591434</v>
      </c>
      <c r="J15" s="38">
        <f t="shared" si="15"/>
        <v>1</v>
      </c>
      <c r="K15" s="34">
        <f>J15/G15</f>
        <v>1</v>
      </c>
      <c r="L15" s="31">
        <f>SUM(L13:L14)</f>
        <v>7115138</v>
      </c>
      <c r="M15" s="38">
        <f>SUM(M13:M14)</f>
        <v>1</v>
      </c>
      <c r="N15" s="34">
        <f>M15/G15</f>
        <v>1</v>
      </c>
      <c r="O15" s="108">
        <f>SUM(O13:O14)</f>
        <v>0.75997213097927052</v>
      </c>
      <c r="P15" s="35">
        <f>SUM(P13:P14)</f>
        <v>2247229</v>
      </c>
      <c r="Q15" s="38">
        <f>SUM(Q13:Q14)</f>
        <v>1</v>
      </c>
      <c r="R15" s="34">
        <f>Q15/K15</f>
        <v>1</v>
      </c>
      <c r="S15" s="108">
        <f>SUM(S13:S14)</f>
        <v>0.24002786902072948</v>
      </c>
    </row>
    <row r="16" spans="2:19" x14ac:dyDescent="0.25">
      <c r="B16" s="37" t="s">
        <v>12</v>
      </c>
      <c r="C16" s="24"/>
      <c r="D16" s="25"/>
      <c r="E16" s="24"/>
      <c r="F16" s="26"/>
      <c r="G16" s="25"/>
      <c r="H16" s="24"/>
      <c r="I16" s="27"/>
      <c r="J16" s="26"/>
      <c r="K16" s="28"/>
      <c r="L16" s="24"/>
      <c r="M16" s="26"/>
      <c r="N16" s="28"/>
      <c r="O16" s="25"/>
      <c r="P16" s="29"/>
      <c r="Q16" s="26"/>
      <c r="R16" s="28"/>
      <c r="S16" s="25"/>
    </row>
    <row r="17" spans="2:19" x14ac:dyDescent="0.25">
      <c r="B17" s="23" t="s">
        <v>28</v>
      </c>
      <c r="C17" s="24">
        <v>40529034</v>
      </c>
      <c r="D17" s="25">
        <f>C17/C$24</f>
        <v>0.82853213784723823</v>
      </c>
      <c r="E17" s="24">
        <v>34503178</v>
      </c>
      <c r="F17" s="26">
        <f t="shared" si="1"/>
        <v>0.7053459954378335</v>
      </c>
      <c r="G17" s="25">
        <f t="shared" si="2"/>
        <v>0.87229895386352896</v>
      </c>
      <c r="H17" s="24">
        <v>6025856</v>
      </c>
      <c r="I17" s="27">
        <f t="shared" si="3"/>
        <v>0.12318614240940476</v>
      </c>
      <c r="J17" s="26">
        <f t="shared" si="4"/>
        <v>0.64362527125886004</v>
      </c>
      <c r="K17" s="28">
        <f t="shared" si="5"/>
        <v>0.73784941321797703</v>
      </c>
      <c r="L17" s="24">
        <v>4436486</v>
      </c>
      <c r="M17" s="26">
        <f t="shared" si="6"/>
        <v>0.62352775167537156</v>
      </c>
      <c r="N17" s="28">
        <f t="shared" si="7"/>
        <v>0.71480969788360238</v>
      </c>
      <c r="O17" s="25">
        <f t="shared" si="8"/>
        <v>0.47386371416544554</v>
      </c>
      <c r="P17" s="29">
        <v>1589370</v>
      </c>
      <c r="Q17" s="26">
        <f t="shared" si="9"/>
        <v>0.70725769380868619</v>
      </c>
      <c r="R17" s="28">
        <f t="shared" si="10"/>
        <v>0.81079736560057436</v>
      </c>
      <c r="S17" s="25">
        <f t="shared" si="11"/>
        <v>0.16976155709341451</v>
      </c>
    </row>
    <row r="18" spans="2:19" x14ac:dyDescent="0.25">
      <c r="B18" s="23" t="s">
        <v>29</v>
      </c>
      <c r="C18" s="24">
        <v>4990216</v>
      </c>
      <c r="D18" s="25">
        <f t="shared" ref="D18:D23" si="16">C18/C$24</f>
        <v>0.10201462810091881</v>
      </c>
      <c r="E18" s="24">
        <v>3092964</v>
      </c>
      <c r="F18" s="26">
        <f t="shared" si="1"/>
        <v>6.3229241417511836E-2</v>
      </c>
      <c r="G18" s="25">
        <f t="shared" si="2"/>
        <v>7.8195384249461194E-2</v>
      </c>
      <c r="H18" s="24">
        <v>1897252</v>
      </c>
      <c r="I18" s="27">
        <f t="shared" si="3"/>
        <v>3.8785386683406975E-2</v>
      </c>
      <c r="J18" s="26">
        <f t="shared" si="4"/>
        <v>0.2026466170360551</v>
      </c>
      <c r="K18" s="28">
        <f t="shared" si="5"/>
        <v>2.5915419302700267</v>
      </c>
      <c r="L18" s="24">
        <v>1401105</v>
      </c>
      <c r="M18" s="26">
        <f t="shared" si="6"/>
        <v>0.19691887915596296</v>
      </c>
      <c r="N18" s="28">
        <f t="shared" si="7"/>
        <v>2.5182928768243737</v>
      </c>
      <c r="O18" s="25">
        <f t="shared" si="8"/>
        <v>0.14965286022220664</v>
      </c>
      <c r="P18" s="29">
        <v>496147</v>
      </c>
      <c r="Q18" s="26">
        <f t="shared" si="9"/>
        <v>0.22078168268565421</v>
      </c>
      <c r="R18" s="28">
        <f t="shared" si="10"/>
        <v>2.8234618296817886</v>
      </c>
      <c r="S18" s="25">
        <f t="shared" si="11"/>
        <v>5.2993756813848464E-2</v>
      </c>
    </row>
    <row r="19" spans="2:19" x14ac:dyDescent="0.25">
      <c r="B19" s="23" t="s">
        <v>30</v>
      </c>
      <c r="C19" s="24">
        <v>1247327</v>
      </c>
      <c r="D19" s="25">
        <f t="shared" si="16"/>
        <v>2.5499016480495986E-2</v>
      </c>
      <c r="E19" s="24">
        <v>589074</v>
      </c>
      <c r="F19" s="26">
        <f t="shared" si="1"/>
        <v>1.204239757034979E-2</v>
      </c>
      <c r="G19" s="25">
        <f t="shared" si="2"/>
        <v>1.4892791439333631E-2</v>
      </c>
      <c r="H19" s="24">
        <v>658253</v>
      </c>
      <c r="I19" s="27">
        <f t="shared" si="3"/>
        <v>1.3456618910146195E-2</v>
      </c>
      <c r="J19" s="26">
        <f t="shared" si="4"/>
        <v>7.0308395302170909E-2</v>
      </c>
      <c r="K19" s="28">
        <f t="shared" si="5"/>
        <v>4.7209682341000283</v>
      </c>
      <c r="L19" s="24">
        <v>565676</v>
      </c>
      <c r="M19" s="26">
        <f t="shared" si="6"/>
        <v>7.9503166347581727E-2</v>
      </c>
      <c r="N19" s="28">
        <f t="shared" si="7"/>
        <v>5.3383656563943021</v>
      </c>
      <c r="O19" s="25">
        <f t="shared" si="8"/>
        <v>6.042019074877112E-2</v>
      </c>
      <c r="P19" s="29">
        <v>92577</v>
      </c>
      <c r="Q19" s="26">
        <f t="shared" si="9"/>
        <v>4.1196068580460647E-2</v>
      </c>
      <c r="R19" s="28">
        <f t="shared" si="10"/>
        <v>2.7661750819699882</v>
      </c>
      <c r="S19" s="25">
        <f t="shared" si="11"/>
        <v>9.8882045533997976E-3</v>
      </c>
    </row>
    <row r="20" spans="2:19" x14ac:dyDescent="0.25">
      <c r="B20" s="23" t="s">
        <v>40</v>
      </c>
      <c r="C20" s="24">
        <v>960349</v>
      </c>
      <c r="D20" s="25">
        <f t="shared" si="16"/>
        <v>1.9632345790661022E-2</v>
      </c>
      <c r="E20" s="24">
        <v>476937</v>
      </c>
      <c r="F20" s="26">
        <f t="shared" si="1"/>
        <v>9.7499889148221063E-3</v>
      </c>
      <c r="G20" s="25">
        <f t="shared" si="2"/>
        <v>1.2057777580917617E-2</v>
      </c>
      <c r="H20" s="24">
        <v>483412</v>
      </c>
      <c r="I20" s="27">
        <f t="shared" si="3"/>
        <v>9.8823568758389137E-3</v>
      </c>
      <c r="J20" s="26">
        <f t="shared" si="4"/>
        <v>5.1633523872755681E-2</v>
      </c>
      <c r="K20" s="28">
        <f t="shared" si="5"/>
        <v>4.2821758426254108</v>
      </c>
      <c r="L20" s="24">
        <v>457806</v>
      </c>
      <c r="M20" s="26">
        <f t="shared" si="6"/>
        <v>6.434253278010911E-2</v>
      </c>
      <c r="N20" s="28">
        <f t="shared" si="7"/>
        <v>5.3361850762561946</v>
      </c>
      <c r="O20" s="25">
        <f t="shared" si="8"/>
        <v>4.8898531749503094E-2</v>
      </c>
      <c r="P20" s="29">
        <v>25606</v>
      </c>
      <c r="Q20" s="26">
        <f t="shared" si="9"/>
        <v>1.1394477376359952E-2</v>
      </c>
      <c r="R20" s="28">
        <f t="shared" si="10"/>
        <v>0.94498984575670153</v>
      </c>
      <c r="S20" s="25">
        <f t="shared" si="11"/>
        <v>2.7349921232525921E-3</v>
      </c>
    </row>
    <row r="21" spans="2:19" x14ac:dyDescent="0.25">
      <c r="B21" s="23" t="s">
        <v>31</v>
      </c>
      <c r="C21" s="24">
        <v>220702</v>
      </c>
      <c r="D21" s="25">
        <f t="shared" si="16"/>
        <v>4.5117951710164413E-3</v>
      </c>
      <c r="E21" s="24">
        <v>135148</v>
      </c>
      <c r="F21" s="26">
        <f t="shared" si="1"/>
        <v>2.7628208796138232E-3</v>
      </c>
      <c r="G21" s="25">
        <f t="shared" si="2"/>
        <v>3.4167710295193161E-3</v>
      </c>
      <c r="H21" s="24">
        <v>85554</v>
      </c>
      <c r="I21" s="27">
        <f t="shared" si="3"/>
        <v>1.7489742914026181E-3</v>
      </c>
      <c r="J21" s="26">
        <f t="shared" si="4"/>
        <v>9.138073737122247E-3</v>
      </c>
      <c r="K21" s="28">
        <f t="shared" si="5"/>
        <v>2.6744764744764957</v>
      </c>
      <c r="L21" s="24">
        <v>70112</v>
      </c>
      <c r="M21" s="26">
        <f t="shared" si="6"/>
        <v>9.8539199099160132E-3</v>
      </c>
      <c r="N21" s="28">
        <f t="shared" si="7"/>
        <v>2.8839860279728193</v>
      </c>
      <c r="O21" s="25">
        <f t="shared" si="8"/>
        <v>7.4887045124379338E-3</v>
      </c>
      <c r="P21" s="29">
        <v>15442</v>
      </c>
      <c r="Q21" s="26">
        <f t="shared" si="9"/>
        <v>6.8715738360443012E-3</v>
      </c>
      <c r="R21" s="28">
        <f t="shared" si="10"/>
        <v>2.0111309118103295</v>
      </c>
      <c r="S21" s="25">
        <f t="shared" si="11"/>
        <v>1.6493692246843132E-3</v>
      </c>
    </row>
    <row r="22" spans="2:19" x14ac:dyDescent="0.25">
      <c r="B22" s="23" t="s">
        <v>32</v>
      </c>
      <c r="C22" s="24">
        <v>876456</v>
      </c>
      <c r="D22" s="25">
        <f t="shared" si="16"/>
        <v>1.7917327203235068E-2</v>
      </c>
      <c r="E22" s="24">
        <v>691902</v>
      </c>
      <c r="F22" s="26">
        <f t="shared" si="1"/>
        <v>1.4144503005938405E-2</v>
      </c>
      <c r="G22" s="25">
        <f t="shared" si="2"/>
        <v>1.7492457963613772E-2</v>
      </c>
      <c r="H22" s="24">
        <v>184554</v>
      </c>
      <c r="I22" s="27">
        <f t="shared" si="3"/>
        <v>3.772824197296664E-3</v>
      </c>
      <c r="J22" s="26">
        <f t="shared" si="4"/>
        <v>1.9712322749150937E-2</v>
      </c>
      <c r="K22" s="28">
        <f t="shared" si="5"/>
        <v>1.126904108625256</v>
      </c>
      <c r="L22" s="24">
        <v>158598</v>
      </c>
      <c r="M22" s="26">
        <f t="shared" si="6"/>
        <v>2.2290221215667216E-2</v>
      </c>
      <c r="N22" s="28">
        <f t="shared" si="7"/>
        <v>1.2742761058527805</v>
      </c>
      <c r="O22" s="25">
        <f t="shared" si="8"/>
        <v>1.6939946917269959E-2</v>
      </c>
      <c r="P22" s="29">
        <v>25956</v>
      </c>
      <c r="Q22" s="26">
        <f t="shared" si="9"/>
        <v>1.1550224743450712E-2</v>
      </c>
      <c r="R22" s="28">
        <f t="shared" si="10"/>
        <v>0.66029741317523494</v>
      </c>
      <c r="S22" s="25">
        <f t="shared" si="11"/>
        <v>2.7723758318809761E-3</v>
      </c>
    </row>
    <row r="23" spans="2:19" x14ac:dyDescent="0.25">
      <c r="B23" s="23" t="s">
        <v>33</v>
      </c>
      <c r="C23" s="24">
        <v>92587</v>
      </c>
      <c r="D23" s="25">
        <f t="shared" si="16"/>
        <v>1.8927494064344649E-3</v>
      </c>
      <c r="E23" s="24">
        <v>65101</v>
      </c>
      <c r="F23" s="26">
        <f t="shared" si="1"/>
        <v>1.3308550780162453E-3</v>
      </c>
      <c r="G23" s="25">
        <f t="shared" si="2"/>
        <v>1.6458638736254847E-3</v>
      </c>
      <c r="H23" s="24">
        <v>27486</v>
      </c>
      <c r="I23" s="27">
        <f t="shared" si="3"/>
        <v>5.6189432841821966E-4</v>
      </c>
      <c r="J23" s="26">
        <f t="shared" si="4"/>
        <v>2.9357960438850558E-3</v>
      </c>
      <c r="K23" s="28">
        <f t="shared" si="5"/>
        <v>1.7837417121369386</v>
      </c>
      <c r="L23" s="24">
        <v>25355</v>
      </c>
      <c r="M23" s="26">
        <f t="shared" si="6"/>
        <v>3.563528915391381E-3</v>
      </c>
      <c r="N23" s="28">
        <f t="shared" si="7"/>
        <v>2.1651419491587065</v>
      </c>
      <c r="O23" s="25">
        <f t="shared" si="8"/>
        <v>2.7081826636362366E-3</v>
      </c>
      <c r="P23" s="29">
        <v>2131</v>
      </c>
      <c r="Q23" s="26">
        <f t="shared" si="9"/>
        <v>9.4827896934402323E-4</v>
      </c>
      <c r="R23" s="28">
        <f t="shared" si="10"/>
        <v>0.57615880908496298</v>
      </c>
      <c r="S23" s="25">
        <f t="shared" si="11"/>
        <v>2.2761338024881956E-4</v>
      </c>
    </row>
    <row r="24" spans="2:19" s="36" customFormat="1" x14ac:dyDescent="0.25">
      <c r="B24" s="30" t="s">
        <v>0</v>
      </c>
      <c r="C24" s="31">
        <f>SUM(C17:C23)</f>
        <v>48916671</v>
      </c>
      <c r="D24" s="108">
        <f>SUM(D17:D23)</f>
        <v>0.99999999999999989</v>
      </c>
      <c r="E24" s="31">
        <f>SUM(E17:E23)</f>
        <v>39554304</v>
      </c>
      <c r="F24" s="38">
        <f t="shared" ref="F24:G24" si="17">SUM(F17:F23)</f>
        <v>0.80860580230408563</v>
      </c>
      <c r="G24" s="108">
        <f t="shared" si="17"/>
        <v>1</v>
      </c>
      <c r="H24" s="31">
        <f>SUM(H17:H23)</f>
        <v>9362367</v>
      </c>
      <c r="I24" s="38">
        <f t="shared" ref="I24:J24" si="18">SUM(I17:I23)</f>
        <v>0.19139419769591431</v>
      </c>
      <c r="J24" s="38">
        <f t="shared" si="18"/>
        <v>1</v>
      </c>
      <c r="K24" s="34">
        <f>J24/G24</f>
        <v>1</v>
      </c>
      <c r="L24" s="31">
        <f>SUM(L17:L23)</f>
        <v>7115138</v>
      </c>
      <c r="M24" s="38">
        <f>SUM(M17:M23)</f>
        <v>1</v>
      </c>
      <c r="N24" s="34">
        <f>M24/G24</f>
        <v>1</v>
      </c>
      <c r="O24" s="108">
        <f>SUM(O17:O23)</f>
        <v>0.75997213097927052</v>
      </c>
      <c r="P24" s="35">
        <f>SUM(P17:P23)</f>
        <v>2247229</v>
      </c>
      <c r="Q24" s="38">
        <f>SUM(Q17:Q23)</f>
        <v>1</v>
      </c>
      <c r="R24" s="34">
        <f>Q24/K24</f>
        <v>1</v>
      </c>
      <c r="S24" s="108">
        <f>SUM(S17:S23)</f>
        <v>0.24002786902072948</v>
      </c>
    </row>
    <row r="25" spans="2:19" x14ac:dyDescent="0.25">
      <c r="B25" s="37" t="s">
        <v>13</v>
      </c>
      <c r="C25" s="24"/>
      <c r="D25" s="25"/>
      <c r="E25" s="24"/>
      <c r="F25" s="26"/>
      <c r="G25" s="25"/>
      <c r="H25" s="24"/>
      <c r="I25" s="27"/>
      <c r="J25" s="26"/>
      <c r="K25" s="28"/>
      <c r="L25" s="24"/>
      <c r="M25" s="26"/>
      <c r="N25" s="28"/>
      <c r="O25" s="25"/>
      <c r="P25" s="29"/>
      <c r="Q25" s="26"/>
      <c r="R25" s="28"/>
      <c r="S25" s="25"/>
    </row>
    <row r="26" spans="2:19" x14ac:dyDescent="0.25">
      <c r="B26" s="23" t="s">
        <v>30</v>
      </c>
      <c r="C26" s="24">
        <v>1247327</v>
      </c>
      <c r="D26" s="25">
        <f>C26/C$28</f>
        <v>2.5499016480495986E-2</v>
      </c>
      <c r="E26" s="24">
        <v>589074</v>
      </c>
      <c r="F26" s="26">
        <f t="shared" si="1"/>
        <v>1.204239757034979E-2</v>
      </c>
      <c r="G26" s="25">
        <f t="shared" si="2"/>
        <v>1.4892791439333631E-2</v>
      </c>
      <c r="H26" s="24">
        <v>658253</v>
      </c>
      <c r="I26" s="27">
        <f t="shared" si="3"/>
        <v>1.3456618910146195E-2</v>
      </c>
      <c r="J26" s="26">
        <f t="shared" si="4"/>
        <v>7.0308395302170909E-2</v>
      </c>
      <c r="K26" s="28">
        <f t="shared" si="5"/>
        <v>4.7209682341000283</v>
      </c>
      <c r="L26" s="24">
        <v>565676</v>
      </c>
      <c r="M26" s="26">
        <f t="shared" si="6"/>
        <v>7.9503166347581727E-2</v>
      </c>
      <c r="N26" s="28">
        <f t="shared" si="7"/>
        <v>5.3383656563943021</v>
      </c>
      <c r="O26" s="25">
        <f t="shared" si="8"/>
        <v>6.042019074877112E-2</v>
      </c>
      <c r="P26" s="29">
        <v>92577</v>
      </c>
      <c r="Q26" s="26">
        <f t="shared" si="9"/>
        <v>4.1196068580460647E-2</v>
      </c>
      <c r="R26" s="28">
        <f t="shared" si="10"/>
        <v>2.7661750819699882</v>
      </c>
      <c r="S26" s="25">
        <f t="shared" si="11"/>
        <v>9.8882045533997976E-3</v>
      </c>
    </row>
    <row r="27" spans="2:19" ht="15" customHeight="1" x14ac:dyDescent="0.25">
      <c r="B27" s="23" t="s">
        <v>34</v>
      </c>
      <c r="C27" s="24">
        <v>47669344</v>
      </c>
      <c r="D27" s="25">
        <f>C27/C$28</f>
        <v>0.97450098351950398</v>
      </c>
      <c r="E27" s="24">
        <v>38965230</v>
      </c>
      <c r="F27" s="26">
        <f t="shared" si="1"/>
        <v>0.79656340473373588</v>
      </c>
      <c r="G27" s="25">
        <f t="shared" si="2"/>
        <v>0.98510720856066636</v>
      </c>
      <c r="H27" s="24">
        <v>8704114</v>
      </c>
      <c r="I27" s="27">
        <f t="shared" si="3"/>
        <v>0.17793757878576816</v>
      </c>
      <c r="J27" s="26">
        <f t="shared" si="4"/>
        <v>0.92969160469782908</v>
      </c>
      <c r="K27" s="28">
        <f t="shared" si="5"/>
        <v>0.94374662637602191</v>
      </c>
      <c r="L27" s="24">
        <v>6549462</v>
      </c>
      <c r="M27" s="26">
        <f t="shared" si="6"/>
        <v>0.9204968336524183</v>
      </c>
      <c r="N27" s="28">
        <f t="shared" si="7"/>
        <v>0.93441284933581004</v>
      </c>
      <c r="O27" s="25">
        <f t="shared" si="8"/>
        <v>0.69955194023049938</v>
      </c>
      <c r="P27" s="29">
        <v>2154652</v>
      </c>
      <c r="Q27" s="26">
        <f t="shared" si="9"/>
        <v>0.95880393141953935</v>
      </c>
      <c r="R27" s="28">
        <f t="shared" si="10"/>
        <v>0.97329907149947814</v>
      </c>
      <c r="S27" s="25">
        <f t="shared" si="11"/>
        <v>0.2301396644673297</v>
      </c>
    </row>
    <row r="28" spans="2:19" s="36" customFormat="1" x14ac:dyDescent="0.25">
      <c r="B28" s="30" t="s">
        <v>0</v>
      </c>
      <c r="C28" s="31">
        <f>SUM(C26:C27)</f>
        <v>48916671</v>
      </c>
      <c r="D28" s="108">
        <f>SUM(D26:D27)</f>
        <v>1</v>
      </c>
      <c r="E28" s="31">
        <f>SUM(E26:E27)</f>
        <v>39554304</v>
      </c>
      <c r="F28" s="33">
        <f>E28/C28</f>
        <v>0.80860580230408563</v>
      </c>
      <c r="G28" s="108">
        <f>SUM(G26:G27)</f>
        <v>1</v>
      </c>
      <c r="H28" s="31">
        <f>SUM(H26:H27)</f>
        <v>9362367</v>
      </c>
      <c r="I28" s="38">
        <f>SUM(I26:I27)</f>
        <v>0.19139419769591434</v>
      </c>
      <c r="J28" s="38">
        <f>SUM(J26:J27)</f>
        <v>1</v>
      </c>
      <c r="K28" s="34">
        <f>J28/G28</f>
        <v>1</v>
      </c>
      <c r="L28" s="31">
        <f>SUM(L26:L27)</f>
        <v>7115138</v>
      </c>
      <c r="M28" s="38">
        <f>SUM(M26:M27)</f>
        <v>1</v>
      </c>
      <c r="N28" s="34">
        <f>M28/G28</f>
        <v>1</v>
      </c>
      <c r="O28" s="108">
        <f>SUM(O26:O27)</f>
        <v>0.75997213097927052</v>
      </c>
      <c r="P28" s="35">
        <f>SUM(P26:P27)</f>
        <v>2247229</v>
      </c>
      <c r="Q28" s="38">
        <f>SUM(Q26:Q27)</f>
        <v>1</v>
      </c>
      <c r="R28" s="34">
        <f>Q28/K28</f>
        <v>1</v>
      </c>
      <c r="S28" s="108">
        <f>SUM(S26:S27)</f>
        <v>0.24002786902072951</v>
      </c>
    </row>
    <row r="29" spans="2:19" x14ac:dyDescent="0.25">
      <c r="B29" s="39" t="s">
        <v>37</v>
      </c>
      <c r="C29" s="24"/>
      <c r="D29" s="25"/>
      <c r="E29" s="24"/>
      <c r="F29" s="26"/>
      <c r="G29" s="25"/>
      <c r="H29" s="24"/>
      <c r="I29" s="27"/>
      <c r="J29" s="26"/>
      <c r="K29" s="28"/>
      <c r="L29" s="24"/>
      <c r="M29" s="26"/>
      <c r="N29" s="28"/>
      <c r="O29" s="25"/>
      <c r="P29" s="29"/>
      <c r="Q29" s="26"/>
      <c r="R29" s="28"/>
      <c r="S29" s="25"/>
    </row>
    <row r="30" spans="2:19" x14ac:dyDescent="0.25">
      <c r="B30" s="23" t="s">
        <v>35</v>
      </c>
      <c r="C30" s="24">
        <v>21921409</v>
      </c>
      <c r="D30" s="25">
        <f>C30/C$32</f>
        <v>0.44813779335065546</v>
      </c>
      <c r="E30" s="24">
        <v>18338904</v>
      </c>
      <c r="F30" s="26">
        <f t="shared" si="1"/>
        <v>0.37490090034949436</v>
      </c>
      <c r="G30" s="25">
        <f t="shared" si="2"/>
        <v>0.4636386472632662</v>
      </c>
      <c r="H30" s="24">
        <v>3582505</v>
      </c>
      <c r="I30" s="27">
        <f t="shared" si="3"/>
        <v>7.3236893001161096E-2</v>
      </c>
      <c r="J30" s="26">
        <f t="shared" si="4"/>
        <v>0.38264949451351354</v>
      </c>
      <c r="K30" s="28">
        <f t="shared" si="5"/>
        <v>0.82531837406607544</v>
      </c>
      <c r="L30" s="24">
        <v>2699634</v>
      </c>
      <c r="M30" s="26">
        <f t="shared" si="6"/>
        <v>0.37942117215435595</v>
      </c>
      <c r="N30" s="28">
        <f t="shared" si="7"/>
        <v>0.81835536013655619</v>
      </c>
      <c r="O30" s="25">
        <f t="shared" si="8"/>
        <v>0.28834951674079856</v>
      </c>
      <c r="P30" s="29">
        <v>882871</v>
      </c>
      <c r="Q30" s="26">
        <f t="shared" si="9"/>
        <v>0.39287095351653079</v>
      </c>
      <c r="R30" s="28">
        <f t="shared" si="10"/>
        <v>0.84736454960245866</v>
      </c>
      <c r="S30" s="25">
        <f t="shared" si="11"/>
        <v>9.4299977772714955E-2</v>
      </c>
    </row>
    <row r="31" spans="2:19" x14ac:dyDescent="0.25">
      <c r="B31" s="23" t="s">
        <v>36</v>
      </c>
      <c r="C31" s="24">
        <v>26995262</v>
      </c>
      <c r="D31" s="25">
        <f>C31/C$32</f>
        <v>0.5518622066493446</v>
      </c>
      <c r="E31" s="24">
        <v>21215400</v>
      </c>
      <c r="F31" s="26">
        <f t="shared" si="1"/>
        <v>0.43370490195459133</v>
      </c>
      <c r="G31" s="25">
        <f t="shared" si="2"/>
        <v>0.5363613527367338</v>
      </c>
      <c r="H31" s="24">
        <v>5779862</v>
      </c>
      <c r="I31" s="27">
        <f t="shared" si="3"/>
        <v>0.11815730469475325</v>
      </c>
      <c r="J31" s="26">
        <f t="shared" si="4"/>
        <v>0.61735050548648651</v>
      </c>
      <c r="K31" s="28">
        <f t="shared" si="5"/>
        <v>1.1509973683534676</v>
      </c>
      <c r="L31" s="24">
        <v>4415504</v>
      </c>
      <c r="M31" s="26">
        <f t="shared" si="6"/>
        <v>0.620578827845644</v>
      </c>
      <c r="N31" s="28">
        <f t="shared" si="7"/>
        <v>1.1570163000730727</v>
      </c>
      <c r="O31" s="25">
        <f t="shared" si="8"/>
        <v>0.47162261423847196</v>
      </c>
      <c r="P31" s="29">
        <v>1364358</v>
      </c>
      <c r="Q31" s="26">
        <f t="shared" si="9"/>
        <v>0.60712904648346921</v>
      </c>
      <c r="R31" s="28">
        <f t="shared" si="10"/>
        <v>1.1319403297527868</v>
      </c>
      <c r="S31" s="25">
        <f t="shared" si="11"/>
        <v>0.14572789124801452</v>
      </c>
    </row>
    <row r="32" spans="2:19" s="36" customFormat="1" x14ac:dyDescent="0.25">
      <c r="B32" s="30" t="s">
        <v>0</v>
      </c>
      <c r="C32" s="31">
        <f>SUM(C30:C31)</f>
        <v>48916671</v>
      </c>
      <c r="D32" s="108">
        <f>SUM(D30:D31)</f>
        <v>1</v>
      </c>
      <c r="E32" s="31">
        <f>SUM(E30:E31)</f>
        <v>39554304</v>
      </c>
      <c r="F32" s="33">
        <f>E32/C32</f>
        <v>0.80860580230408563</v>
      </c>
      <c r="G32" s="108">
        <f>SUM(G30:G31)</f>
        <v>1</v>
      </c>
      <c r="H32" s="31">
        <f>SUM(H30:H31)</f>
        <v>9362367</v>
      </c>
      <c r="I32" s="38">
        <f>SUM(I30:I31)</f>
        <v>0.19139419769591434</v>
      </c>
      <c r="J32" s="38">
        <f>SUM(J30:J31)</f>
        <v>1</v>
      </c>
      <c r="K32" s="34">
        <f>J32/G32</f>
        <v>1</v>
      </c>
      <c r="L32" s="31">
        <f>SUM(L30:L31)</f>
        <v>7115138</v>
      </c>
      <c r="M32" s="38">
        <f>SUM(M30:M31)</f>
        <v>1</v>
      </c>
      <c r="N32" s="34">
        <f>M32/G32</f>
        <v>1</v>
      </c>
      <c r="O32" s="108">
        <f>SUM(O30:O31)</f>
        <v>0.75997213097927052</v>
      </c>
      <c r="P32" s="35">
        <f>SUM(P30:P31)</f>
        <v>2247229</v>
      </c>
      <c r="Q32" s="38">
        <f>SUM(Q30:Q31)</f>
        <v>1</v>
      </c>
      <c r="R32" s="34">
        <f>Q32/K32</f>
        <v>1</v>
      </c>
      <c r="S32" s="108">
        <f>SUM(S30:S31)</f>
        <v>0.24002786902072948</v>
      </c>
    </row>
    <row r="33" spans="2:19" x14ac:dyDescent="0.25">
      <c r="B33" s="37" t="s">
        <v>14</v>
      </c>
      <c r="C33" s="24"/>
      <c r="D33" s="25"/>
      <c r="E33" s="24"/>
      <c r="F33" s="26"/>
      <c r="G33" s="25"/>
      <c r="H33" s="24"/>
      <c r="I33" s="27"/>
      <c r="J33" s="26"/>
      <c r="K33" s="28"/>
      <c r="L33" s="24"/>
      <c r="M33" s="26"/>
      <c r="N33" s="28"/>
      <c r="O33" s="25"/>
      <c r="P33" s="29"/>
      <c r="Q33" s="26"/>
      <c r="R33" s="28"/>
      <c r="S33" s="25"/>
    </row>
    <row r="34" spans="2:19" x14ac:dyDescent="0.25">
      <c r="B34" s="23" t="s">
        <v>41</v>
      </c>
      <c r="C34" s="24">
        <v>1011434</v>
      </c>
      <c r="D34" s="25">
        <f t="shared" ref="D34:D39" si="19">C34/C$43</f>
        <v>2.067667278503069E-2</v>
      </c>
      <c r="E34" s="40">
        <v>0</v>
      </c>
      <c r="F34" s="26">
        <f t="shared" si="1"/>
        <v>0</v>
      </c>
      <c r="G34" s="25">
        <f t="shared" si="2"/>
        <v>0</v>
      </c>
      <c r="H34" s="24">
        <v>1011434</v>
      </c>
      <c r="I34" s="27">
        <f t="shared" si="3"/>
        <v>2.067667278503069E-2</v>
      </c>
      <c r="J34" s="41">
        <f t="shared" si="4"/>
        <v>0.10803186843668915</v>
      </c>
      <c r="K34" s="28" t="s">
        <v>56</v>
      </c>
      <c r="L34" s="24">
        <v>0</v>
      </c>
      <c r="M34" s="26">
        <f t="shared" si="6"/>
        <v>0</v>
      </c>
      <c r="N34" s="28" t="s">
        <v>56</v>
      </c>
      <c r="O34" s="25">
        <f t="shared" si="8"/>
        <v>0</v>
      </c>
      <c r="P34" s="24">
        <v>1011434</v>
      </c>
      <c r="Q34" s="26">
        <f t="shared" si="9"/>
        <v>0.4500805213887859</v>
      </c>
      <c r="R34" s="28" t="s">
        <v>56</v>
      </c>
      <c r="S34" s="25">
        <f t="shared" si="11"/>
        <v>0.10803186843668915</v>
      </c>
    </row>
    <row r="35" spans="2:19" x14ac:dyDescent="0.25">
      <c r="B35" s="23" t="s">
        <v>42</v>
      </c>
      <c r="C35" s="24">
        <v>4969880</v>
      </c>
      <c r="D35" s="25">
        <f t="shared" si="19"/>
        <v>0.10159890071014849</v>
      </c>
      <c r="E35" s="40">
        <v>0</v>
      </c>
      <c r="F35" s="26">
        <f t="shared" si="1"/>
        <v>0</v>
      </c>
      <c r="G35" s="25">
        <f t="shared" si="2"/>
        <v>0</v>
      </c>
      <c r="H35" s="24">
        <v>4969880</v>
      </c>
      <c r="I35" s="27">
        <f t="shared" si="3"/>
        <v>0.10159890071014849</v>
      </c>
      <c r="J35" s="41">
        <f t="shared" si="4"/>
        <v>0.53083584525152672</v>
      </c>
      <c r="K35" s="28" t="s">
        <v>56</v>
      </c>
      <c r="L35" s="24">
        <v>4969880</v>
      </c>
      <c r="M35" s="26">
        <f t="shared" si="6"/>
        <v>0.69849383104024121</v>
      </c>
      <c r="N35" s="28" t="s">
        <v>56</v>
      </c>
      <c r="O35" s="25">
        <f t="shared" si="8"/>
        <v>0.53083584525152672</v>
      </c>
      <c r="P35" s="24">
        <v>0</v>
      </c>
      <c r="Q35" s="26">
        <f t="shared" si="9"/>
        <v>0</v>
      </c>
      <c r="R35" s="28" t="s">
        <v>56</v>
      </c>
      <c r="S35" s="25">
        <f t="shared" si="11"/>
        <v>0</v>
      </c>
    </row>
    <row r="36" spans="2:19" x14ac:dyDescent="0.25">
      <c r="B36" s="23" t="s">
        <v>43</v>
      </c>
      <c r="C36" s="24">
        <v>794940</v>
      </c>
      <c r="D36" s="25">
        <f t="shared" si="19"/>
        <v>1.6250901456478915E-2</v>
      </c>
      <c r="E36" s="40">
        <v>0</v>
      </c>
      <c r="F36" s="26">
        <f t="shared" si="1"/>
        <v>0</v>
      </c>
      <c r="G36" s="25">
        <f t="shared" si="2"/>
        <v>0</v>
      </c>
      <c r="H36" s="24">
        <v>794940</v>
      </c>
      <c r="I36" s="27">
        <f t="shared" si="3"/>
        <v>1.6250901456478915E-2</v>
      </c>
      <c r="J36" s="41">
        <f t="shared" si="4"/>
        <v>8.4908015248707933E-2</v>
      </c>
      <c r="K36" s="28" t="s">
        <v>56</v>
      </c>
      <c r="L36" s="24">
        <v>0</v>
      </c>
      <c r="M36" s="26">
        <f t="shared" si="6"/>
        <v>0</v>
      </c>
      <c r="N36" s="28" t="s">
        <v>56</v>
      </c>
      <c r="O36" s="25">
        <f t="shared" si="8"/>
        <v>0</v>
      </c>
      <c r="P36" s="24">
        <v>794940</v>
      </c>
      <c r="Q36" s="26">
        <f t="shared" si="9"/>
        <v>0.35374231998608063</v>
      </c>
      <c r="R36" s="28" t="s">
        <v>56</v>
      </c>
      <c r="S36" s="25">
        <f t="shared" si="11"/>
        <v>8.4908015248707933E-2</v>
      </c>
    </row>
    <row r="37" spans="2:19" x14ac:dyDescent="0.25">
      <c r="B37" s="23" t="s">
        <v>44</v>
      </c>
      <c r="C37" s="24">
        <v>250287</v>
      </c>
      <c r="D37" s="25">
        <f t="shared" si="19"/>
        <v>5.1165992060252831E-3</v>
      </c>
      <c r="E37" s="40">
        <v>0</v>
      </c>
      <c r="F37" s="26">
        <f t="shared" si="1"/>
        <v>0</v>
      </c>
      <c r="G37" s="25">
        <f t="shared" si="2"/>
        <v>0</v>
      </c>
      <c r="H37" s="24">
        <v>250287</v>
      </c>
      <c r="I37" s="27">
        <f t="shared" si="3"/>
        <v>5.1165992060252831E-3</v>
      </c>
      <c r="J37" s="41">
        <f t="shared" si="4"/>
        <v>2.6733303661349742E-2</v>
      </c>
      <c r="K37" s="28" t="s">
        <v>56</v>
      </c>
      <c r="L37" s="24">
        <v>250287</v>
      </c>
      <c r="M37" s="26">
        <f t="shared" si="6"/>
        <v>3.5176689475313057E-2</v>
      </c>
      <c r="N37" s="28" t="s">
        <v>56</v>
      </c>
      <c r="O37" s="25">
        <f t="shared" si="8"/>
        <v>2.6733303661349742E-2</v>
      </c>
      <c r="P37" s="24">
        <v>0</v>
      </c>
      <c r="Q37" s="26">
        <f t="shared" si="9"/>
        <v>0</v>
      </c>
      <c r="R37" s="28" t="s">
        <v>56</v>
      </c>
      <c r="S37" s="25">
        <f t="shared" si="11"/>
        <v>0</v>
      </c>
    </row>
    <row r="38" spans="2:19" x14ac:dyDescent="0.25">
      <c r="B38" s="23" t="s">
        <v>45</v>
      </c>
      <c r="C38" s="24">
        <v>207</v>
      </c>
      <c r="D38" s="25">
        <f t="shared" si="19"/>
        <v>4.2316861668693689E-6</v>
      </c>
      <c r="E38" s="40">
        <v>0</v>
      </c>
      <c r="F38" s="26">
        <f t="shared" si="1"/>
        <v>0</v>
      </c>
      <c r="G38" s="25">
        <f t="shared" si="2"/>
        <v>0</v>
      </c>
      <c r="H38" s="24">
        <v>207</v>
      </c>
      <c r="I38" s="27">
        <f t="shared" si="3"/>
        <v>4.2316861668693689E-6</v>
      </c>
      <c r="J38" s="41">
        <f t="shared" si="4"/>
        <v>2.2109793388787259E-5</v>
      </c>
      <c r="K38" s="28" t="s">
        <v>56</v>
      </c>
      <c r="L38" s="24">
        <v>0</v>
      </c>
      <c r="M38" s="26">
        <f t="shared" si="6"/>
        <v>0</v>
      </c>
      <c r="N38" s="28" t="s">
        <v>56</v>
      </c>
      <c r="O38" s="25">
        <f t="shared" si="8"/>
        <v>0</v>
      </c>
      <c r="P38" s="24">
        <v>207</v>
      </c>
      <c r="Q38" s="26">
        <f t="shared" si="9"/>
        <v>9.2113442822249088E-5</v>
      </c>
      <c r="R38" s="28" t="s">
        <v>56</v>
      </c>
      <c r="S38" s="25">
        <f t="shared" si="11"/>
        <v>2.2109793388787259E-5</v>
      </c>
    </row>
    <row r="39" spans="2:19" ht="15" customHeight="1" x14ac:dyDescent="0.25">
      <c r="B39" s="23" t="s">
        <v>46</v>
      </c>
      <c r="C39" s="24">
        <v>440648</v>
      </c>
      <c r="D39" s="25">
        <f t="shared" si="19"/>
        <v>9.0081354882060559E-3</v>
      </c>
      <c r="E39" s="40">
        <v>0</v>
      </c>
      <c r="F39" s="26">
        <f t="shared" si="1"/>
        <v>0</v>
      </c>
      <c r="G39" s="25">
        <f t="shared" si="2"/>
        <v>0</v>
      </c>
      <c r="H39" s="24">
        <v>440648</v>
      </c>
      <c r="I39" s="27">
        <f t="shared" si="3"/>
        <v>9.0081354882060559E-3</v>
      </c>
      <c r="J39" s="41">
        <f t="shared" si="4"/>
        <v>4.7065875541943615E-2</v>
      </c>
      <c r="K39" s="28" t="s">
        <v>56</v>
      </c>
      <c r="L39" s="24">
        <v>0</v>
      </c>
      <c r="M39" s="26">
        <f t="shared" si="6"/>
        <v>0</v>
      </c>
      <c r="N39" s="28" t="s">
        <v>56</v>
      </c>
      <c r="O39" s="25">
        <f t="shared" si="8"/>
        <v>0</v>
      </c>
      <c r="P39" s="24">
        <v>440648</v>
      </c>
      <c r="Q39" s="26">
        <f t="shared" si="9"/>
        <v>0.19608504518231118</v>
      </c>
      <c r="R39" s="28" t="s">
        <v>56</v>
      </c>
      <c r="S39" s="25">
        <f t="shared" si="11"/>
        <v>4.7065875541943615E-2</v>
      </c>
    </row>
    <row r="40" spans="2:19" ht="45" x14ac:dyDescent="0.25">
      <c r="B40" s="23" t="s">
        <v>47</v>
      </c>
      <c r="C40" s="29">
        <v>1894971</v>
      </c>
      <c r="D40" s="25">
        <f t="shared" ref="D40:D41" si="20">C40/C$43</f>
        <v>3.873875636385804E-2</v>
      </c>
      <c r="E40" s="40">
        <v>0</v>
      </c>
      <c r="F40" s="26">
        <f t="shared" si="1"/>
        <v>0</v>
      </c>
      <c r="G40" s="25">
        <f t="shared" si="2"/>
        <v>0</v>
      </c>
      <c r="H40" s="24">
        <v>1894971</v>
      </c>
      <c r="I40" s="27">
        <f t="shared" si="3"/>
        <v>3.873875636385804E-2</v>
      </c>
      <c r="J40" s="41">
        <f t="shared" si="4"/>
        <v>0.20240298206639409</v>
      </c>
      <c r="K40" s="28" t="s">
        <v>56</v>
      </c>
      <c r="L40" s="24">
        <v>1894971</v>
      </c>
      <c r="M40" s="26">
        <f t="shared" si="6"/>
        <v>0.26632947948444569</v>
      </c>
      <c r="N40" s="28" t="s">
        <v>56</v>
      </c>
      <c r="O40" s="25">
        <f t="shared" si="8"/>
        <v>0.20240298206639409</v>
      </c>
      <c r="P40" s="24">
        <v>0</v>
      </c>
      <c r="Q40" s="26">
        <f t="shared" si="9"/>
        <v>0</v>
      </c>
      <c r="R40" s="28" t="s">
        <v>56</v>
      </c>
      <c r="S40" s="25">
        <f t="shared" si="11"/>
        <v>0</v>
      </c>
    </row>
    <row r="41" spans="2:19" ht="17.25" x14ac:dyDescent="0.25">
      <c r="B41" s="23" t="s">
        <v>48</v>
      </c>
      <c r="C41" s="31">
        <v>257064</v>
      </c>
      <c r="D41" s="25">
        <f t="shared" si="20"/>
        <v>5.2551409314014847E-3</v>
      </c>
      <c r="E41" s="24">
        <v>257064</v>
      </c>
      <c r="F41" s="26">
        <f>E41/E42</f>
        <v>6.5415281073174601E-3</v>
      </c>
      <c r="G41" s="25">
        <f t="shared" si="2"/>
        <v>6.4990146205075429E-3</v>
      </c>
      <c r="H41" s="24">
        <v>0</v>
      </c>
      <c r="I41" s="27">
        <v>0</v>
      </c>
      <c r="J41" s="41">
        <v>0</v>
      </c>
      <c r="K41" s="28" t="s">
        <v>56</v>
      </c>
      <c r="L41" s="24">
        <v>0</v>
      </c>
      <c r="M41" s="26">
        <v>0</v>
      </c>
      <c r="N41" s="28" t="s">
        <v>56</v>
      </c>
      <c r="O41" s="25">
        <v>0</v>
      </c>
      <c r="P41" s="24">
        <v>0</v>
      </c>
      <c r="Q41" s="26">
        <v>0</v>
      </c>
      <c r="R41" s="28" t="s">
        <v>56</v>
      </c>
      <c r="S41" s="25">
        <v>0</v>
      </c>
    </row>
    <row r="42" spans="2:19" ht="30" x14ac:dyDescent="0.25">
      <c r="B42" s="23" t="s">
        <v>49</v>
      </c>
      <c r="C42" s="24">
        <v>39297240</v>
      </c>
      <c r="D42" s="25">
        <f>C42/C$43</f>
        <v>0.80335066137268418</v>
      </c>
      <c r="E42" s="24">
        <v>39297240</v>
      </c>
      <c r="F42" s="26">
        <f t="shared" si="1"/>
        <v>0.80335066137268418</v>
      </c>
      <c r="G42" s="25">
        <f t="shared" si="2"/>
        <v>0.9935009853794925</v>
      </c>
      <c r="H42" s="24">
        <v>0</v>
      </c>
      <c r="I42" s="27">
        <f t="shared" si="3"/>
        <v>0</v>
      </c>
      <c r="J42" s="41">
        <f t="shared" si="4"/>
        <v>0</v>
      </c>
      <c r="K42" s="28" t="s">
        <v>56</v>
      </c>
      <c r="L42" s="24">
        <v>0</v>
      </c>
      <c r="M42" s="26">
        <f t="shared" si="6"/>
        <v>0</v>
      </c>
      <c r="N42" s="28" t="s">
        <v>56</v>
      </c>
      <c r="O42" s="25">
        <f t="shared" si="8"/>
        <v>0</v>
      </c>
      <c r="P42" s="24">
        <v>0</v>
      </c>
      <c r="Q42" s="26">
        <f t="shared" si="9"/>
        <v>0</v>
      </c>
      <c r="R42" s="28" t="s">
        <v>56</v>
      </c>
      <c r="S42" s="25">
        <f t="shared" si="11"/>
        <v>0</v>
      </c>
    </row>
    <row r="43" spans="2:19" s="36" customFormat="1" x14ac:dyDescent="0.25">
      <c r="B43" s="30" t="s">
        <v>0</v>
      </c>
      <c r="C43" s="31">
        <f>SUM(C34:C42)</f>
        <v>48916671</v>
      </c>
      <c r="D43" s="108">
        <f>SUM(D34:D42)</f>
        <v>1</v>
      </c>
      <c r="E43" s="31">
        <f>SUM(E34:E42)</f>
        <v>39554304</v>
      </c>
      <c r="F43" s="38">
        <f t="shared" ref="F43:G43" si="21">SUM(F34:F42)</f>
        <v>0.80989218948000163</v>
      </c>
      <c r="G43" s="108">
        <f t="shared" si="21"/>
        <v>1</v>
      </c>
      <c r="H43" s="31">
        <f>SUM(H34:H42)</f>
        <v>9362367</v>
      </c>
      <c r="I43" s="38">
        <f t="shared" ref="I43:J43" si="22">SUM(I34:I42)</f>
        <v>0.19139419769591434</v>
      </c>
      <c r="J43" s="38">
        <f t="shared" si="22"/>
        <v>1</v>
      </c>
      <c r="K43" s="34">
        <f>J43/G43</f>
        <v>1</v>
      </c>
      <c r="L43" s="31">
        <f>SUM(L34:L42)</f>
        <v>7115138</v>
      </c>
      <c r="M43" s="38">
        <f>SUM(M34:M42)</f>
        <v>1</v>
      </c>
      <c r="N43" s="34">
        <f>M43/G43</f>
        <v>1</v>
      </c>
      <c r="O43" s="108">
        <f>SUM(O34:O42)</f>
        <v>0.75997213097927052</v>
      </c>
      <c r="P43" s="31">
        <f>SUM(P34:P42)</f>
        <v>2247229</v>
      </c>
      <c r="Q43" s="38">
        <f>SUM(Q34:Q42)</f>
        <v>0.99999999999999989</v>
      </c>
      <c r="R43" s="34">
        <f>Q43/K43</f>
        <v>0.99999999999999989</v>
      </c>
      <c r="S43" s="108">
        <f>SUM(S34:S42)</f>
        <v>0.24002786902072948</v>
      </c>
    </row>
    <row r="44" spans="2:19" ht="30" x14ac:dyDescent="0.25">
      <c r="B44" s="37" t="s">
        <v>50</v>
      </c>
      <c r="C44" s="24"/>
      <c r="D44" s="25"/>
      <c r="E44" s="24"/>
      <c r="F44" s="26"/>
      <c r="G44" s="25"/>
      <c r="H44" s="24"/>
      <c r="I44" s="27"/>
      <c r="J44" s="26"/>
      <c r="K44" s="28"/>
      <c r="L44" s="24"/>
      <c r="M44" s="26"/>
      <c r="N44" s="28"/>
      <c r="O44" s="25"/>
      <c r="P44" s="29"/>
      <c r="Q44" s="26"/>
      <c r="R44" s="28"/>
      <c r="S44" s="25"/>
    </row>
    <row r="45" spans="2:19" x14ac:dyDescent="0.25">
      <c r="B45" s="42" t="s">
        <v>51</v>
      </c>
      <c r="C45" s="24">
        <v>37279803</v>
      </c>
      <c r="D45" s="43">
        <f>C45/C$49</f>
        <v>0.76210834134645022</v>
      </c>
      <c r="E45" s="24">
        <v>32727824</v>
      </c>
      <c r="F45" s="44">
        <f t="shared" si="1"/>
        <v>0.66905256083350395</v>
      </c>
      <c r="G45" s="43">
        <f t="shared" si="2"/>
        <v>0.82741498877088071</v>
      </c>
      <c r="H45" s="24">
        <v>4551979</v>
      </c>
      <c r="I45" s="27">
        <f t="shared" si="3"/>
        <v>9.305578051294619E-2</v>
      </c>
      <c r="J45" s="44">
        <f t="shared" si="4"/>
        <v>0.4861995903386398</v>
      </c>
      <c r="K45" s="45">
        <f t="shared" si="5"/>
        <v>0.58761274201822955</v>
      </c>
      <c r="L45" s="24">
        <v>3510842</v>
      </c>
      <c r="M45" s="44">
        <f t="shared" si="6"/>
        <v>0.49343273454429132</v>
      </c>
      <c r="N45" s="28">
        <f t="shared" si="7"/>
        <v>0.59635459985717965</v>
      </c>
      <c r="O45" s="25">
        <f t="shared" si="8"/>
        <v>0.37499512676655378</v>
      </c>
      <c r="P45" s="29">
        <v>1041137</v>
      </c>
      <c r="Q45" s="44">
        <f t="shared" si="9"/>
        <v>0.46329813294506256</v>
      </c>
      <c r="R45" s="45">
        <f t="shared" si="10"/>
        <v>0.55993442133951277</v>
      </c>
      <c r="S45" s="25">
        <f t="shared" si="11"/>
        <v>0.11120446357208599</v>
      </c>
    </row>
    <row r="46" spans="2:19" x14ac:dyDescent="0.25">
      <c r="B46" s="42" t="s">
        <v>52</v>
      </c>
      <c r="C46" s="24">
        <v>11312122</v>
      </c>
      <c r="D46" s="43">
        <f t="shared" ref="D46:D48" si="23">C46/C$49</f>
        <v>0.23125289944608046</v>
      </c>
      <c r="E46" s="24">
        <v>6646118</v>
      </c>
      <c r="F46" s="26">
        <f t="shared" si="1"/>
        <v>0.1358661140288962</v>
      </c>
      <c r="G46" s="25">
        <f t="shared" si="2"/>
        <v>0.16802515347002439</v>
      </c>
      <c r="H46" s="24">
        <v>4666004</v>
      </c>
      <c r="I46" s="27">
        <f t="shared" si="3"/>
        <v>9.5386785417184261E-2</v>
      </c>
      <c r="J46" s="26">
        <f t="shared" si="4"/>
        <v>0.49837866855678697</v>
      </c>
      <c r="K46" s="28">
        <f t="shared" si="5"/>
        <v>2.9660956009523747</v>
      </c>
      <c r="L46" s="24">
        <v>3491073</v>
      </c>
      <c r="M46" s="26">
        <f t="shared" si="6"/>
        <v>0.49065429229903901</v>
      </c>
      <c r="N46" s="28">
        <f t="shared" si="7"/>
        <v>2.9201240538463278</v>
      </c>
      <c r="O46" s="25">
        <f t="shared" si="8"/>
        <v>0.37288358809262656</v>
      </c>
      <c r="P46" s="29">
        <v>1174931</v>
      </c>
      <c r="Q46" s="26">
        <f t="shared" si="9"/>
        <v>0.52283545646660845</v>
      </c>
      <c r="R46" s="28">
        <f t="shared" si="10"/>
        <v>3.111649926627694</v>
      </c>
      <c r="S46" s="25">
        <f t="shared" si="11"/>
        <v>0.12549508046416039</v>
      </c>
    </row>
    <row r="47" spans="2:19" s="48" customFormat="1" x14ac:dyDescent="0.25">
      <c r="B47" s="42" t="s">
        <v>53</v>
      </c>
      <c r="C47" s="46">
        <v>116751</v>
      </c>
      <c r="D47" s="43">
        <f t="shared" si="23"/>
        <v>2.3867323268993508E-3</v>
      </c>
      <c r="E47" s="46">
        <v>69392</v>
      </c>
      <c r="F47" s="26">
        <f t="shared" si="1"/>
        <v>1.4185756835333296E-3</v>
      </c>
      <c r="G47" s="25">
        <f t="shared" si="2"/>
        <v>1.7543476431793616E-3</v>
      </c>
      <c r="H47" s="46">
        <v>47359</v>
      </c>
      <c r="I47" s="27">
        <f t="shared" si="3"/>
        <v>9.6815664336602134E-4</v>
      </c>
      <c r="J47" s="26">
        <f t="shared" si="4"/>
        <v>5.0584430198047136E-3</v>
      </c>
      <c r="K47" s="28">
        <f t="shared" si="5"/>
        <v>2.8833755039778888</v>
      </c>
      <c r="L47" s="46">
        <v>43493</v>
      </c>
      <c r="M47" s="26">
        <f t="shared" si="6"/>
        <v>6.1127415940491949E-3</v>
      </c>
      <c r="N47" s="28">
        <f t="shared" si="7"/>
        <v>3.4843388183719517</v>
      </c>
      <c r="O47" s="25">
        <f t="shared" si="8"/>
        <v>4.6455132553551897E-3</v>
      </c>
      <c r="P47" s="47">
        <v>3866</v>
      </c>
      <c r="Q47" s="26">
        <f t="shared" si="9"/>
        <v>1.7203409176367874E-3</v>
      </c>
      <c r="R47" s="28">
        <f t="shared" si="10"/>
        <v>0.98061574302289101</v>
      </c>
      <c r="S47" s="25">
        <f t="shared" si="11"/>
        <v>4.1292976444952438E-4</v>
      </c>
    </row>
    <row r="48" spans="2:19" s="48" customFormat="1" ht="30" x14ac:dyDescent="0.25">
      <c r="B48" s="49" t="s">
        <v>54</v>
      </c>
      <c r="C48" s="46">
        <v>207995</v>
      </c>
      <c r="D48" s="43">
        <f t="shared" si="23"/>
        <v>4.2520268805700204E-3</v>
      </c>
      <c r="E48" s="46">
        <v>110970</v>
      </c>
      <c r="F48" s="26">
        <f t="shared" si="1"/>
        <v>2.2685517581521441E-3</v>
      </c>
      <c r="G48" s="25">
        <f t="shared" si="2"/>
        <v>2.8055101159155777E-3</v>
      </c>
      <c r="H48" s="46">
        <v>97025</v>
      </c>
      <c r="I48" s="27">
        <f t="shared" si="3"/>
        <v>1.9834751224178768E-3</v>
      </c>
      <c r="J48" s="26">
        <f t="shared" si="4"/>
        <v>1.036329808476852E-2</v>
      </c>
      <c r="K48" s="28">
        <f t="shared" si="5"/>
        <v>3.6939086499734328</v>
      </c>
      <c r="L48" s="46">
        <v>69730</v>
      </c>
      <c r="M48" s="26">
        <f t="shared" si="6"/>
        <v>9.8002315626204307E-3</v>
      </c>
      <c r="N48" s="28">
        <f t="shared" si="7"/>
        <v>3.4932084211794501</v>
      </c>
      <c r="O48" s="25">
        <f t="shared" si="8"/>
        <v>7.4479028647349539E-3</v>
      </c>
      <c r="P48" s="47">
        <v>27295</v>
      </c>
      <c r="Q48" s="26">
        <f t="shared" si="9"/>
        <v>1.2146069670692218E-2</v>
      </c>
      <c r="R48" s="28">
        <f t="shared" si="10"/>
        <v>4.3293622795326652</v>
      </c>
      <c r="S48" s="25">
        <f t="shared" si="11"/>
        <v>2.9153952200335663E-3</v>
      </c>
    </row>
    <row r="49" spans="2:27" s="36" customFormat="1" x14ac:dyDescent="0.25">
      <c r="B49" s="30" t="s">
        <v>0</v>
      </c>
      <c r="C49" s="31">
        <f>SUM(C45:C48)</f>
        <v>48916671</v>
      </c>
      <c r="D49" s="108">
        <f>SUM(D45:D48)</f>
        <v>1</v>
      </c>
      <c r="E49" s="31">
        <f>SUM(E45:E48)</f>
        <v>39554304</v>
      </c>
      <c r="F49" s="38">
        <f t="shared" ref="F49:G49" si="24">SUM(F45:F48)</f>
        <v>0.80860580230408563</v>
      </c>
      <c r="G49" s="108">
        <f t="shared" si="24"/>
        <v>1.0000000000000002</v>
      </c>
      <c r="H49" s="31">
        <f>SUM(H45:H48)</f>
        <v>9362367</v>
      </c>
      <c r="I49" s="38">
        <f t="shared" ref="I49:J49" si="25">SUM(I45:I48)</f>
        <v>0.19139419769591434</v>
      </c>
      <c r="J49" s="38">
        <f t="shared" si="25"/>
        <v>1</v>
      </c>
      <c r="K49" s="34">
        <f>J49/G49</f>
        <v>0.99999999999999978</v>
      </c>
      <c r="L49" s="31">
        <f>SUM(L45:L48)</f>
        <v>7115138</v>
      </c>
      <c r="M49" s="38">
        <f>SUM(M45:M48)</f>
        <v>1</v>
      </c>
      <c r="N49" s="51">
        <f>M49/G49</f>
        <v>0.99999999999999978</v>
      </c>
      <c r="O49" s="108">
        <f>SUM(O45:O48)</f>
        <v>0.75997213097927052</v>
      </c>
      <c r="P49" s="35">
        <f>SUM(P45:P48)</f>
        <v>2247229</v>
      </c>
      <c r="Q49" s="38">
        <f>SUM(Q45:Q48)</f>
        <v>1</v>
      </c>
      <c r="R49" s="51">
        <f>Q49/K49</f>
        <v>1.0000000000000002</v>
      </c>
      <c r="S49" s="108">
        <f>SUM(S45:S48)</f>
        <v>0.24002786902072948</v>
      </c>
    </row>
    <row r="50" spans="2:27" x14ac:dyDescent="0.25">
      <c r="B50" s="37" t="s">
        <v>55</v>
      </c>
      <c r="C50" s="24"/>
      <c r="D50" s="32"/>
      <c r="E50" s="24"/>
      <c r="F50" s="33"/>
      <c r="G50" s="32"/>
      <c r="H50" s="24"/>
      <c r="I50" s="50"/>
      <c r="J50" s="33"/>
      <c r="K50" s="34"/>
      <c r="L50" s="24"/>
      <c r="M50" s="33"/>
      <c r="N50" s="51"/>
      <c r="O50" s="32"/>
      <c r="P50" s="29"/>
      <c r="Q50" s="33"/>
      <c r="R50" s="51"/>
      <c r="S50" s="32"/>
    </row>
    <row r="51" spans="2:27" x14ac:dyDescent="0.25">
      <c r="B51" s="42" t="s">
        <v>51</v>
      </c>
      <c r="C51" s="24">
        <v>40779351</v>
      </c>
      <c r="D51" s="25">
        <f>C51/C$55</f>
        <v>0.83364935034111376</v>
      </c>
      <c r="E51" s="24">
        <v>35169406</v>
      </c>
      <c r="F51" s="26">
        <f t="shared" si="1"/>
        <v>0.71896564670150998</v>
      </c>
      <c r="G51" s="25">
        <f t="shared" si="2"/>
        <v>0.88914232949213312</v>
      </c>
      <c r="H51" s="24">
        <v>5609945</v>
      </c>
      <c r="I51" s="27">
        <f t="shared" si="3"/>
        <v>0.11468370363960377</v>
      </c>
      <c r="J51" s="26">
        <f t="shared" si="4"/>
        <v>0.59920156943217462</v>
      </c>
      <c r="K51" s="28">
        <f t="shared" si="5"/>
        <v>0.67390962004298116</v>
      </c>
      <c r="L51" s="24">
        <v>4267430</v>
      </c>
      <c r="M51" s="26">
        <f t="shared" si="6"/>
        <v>0.59976770654342892</v>
      </c>
      <c r="N51" s="28">
        <f t="shared" si="7"/>
        <v>0.67454634275033187</v>
      </c>
      <c r="O51" s="25">
        <f t="shared" si="8"/>
        <v>0.45580674203435945</v>
      </c>
      <c r="P51" s="29">
        <v>1342515</v>
      </c>
      <c r="Q51" s="26">
        <f t="shared" si="9"/>
        <v>0.59740907579957359</v>
      </c>
      <c r="R51" s="28">
        <f t="shared" si="10"/>
        <v>0.67189363950404446</v>
      </c>
      <c r="S51" s="25">
        <f t="shared" si="11"/>
        <v>0.14339482739781512</v>
      </c>
    </row>
    <row r="52" spans="2:27" x14ac:dyDescent="0.25">
      <c r="B52" s="42" t="s">
        <v>52</v>
      </c>
      <c r="C52" s="24">
        <v>7879882</v>
      </c>
      <c r="D52" s="25">
        <f t="shared" ref="D52:D54" si="26">C52/C$55</f>
        <v>0.1610878630722847</v>
      </c>
      <c r="E52" s="24">
        <v>4250132</v>
      </c>
      <c r="F52" s="26">
        <f t="shared" si="1"/>
        <v>8.6885143921588609E-2</v>
      </c>
      <c r="G52" s="25">
        <f t="shared" si="2"/>
        <v>0.10745055708728941</v>
      </c>
      <c r="H52" s="24">
        <v>3629750</v>
      </c>
      <c r="I52" s="27">
        <f t="shared" si="3"/>
        <v>7.4202719150696095E-2</v>
      </c>
      <c r="J52" s="26">
        <f t="shared" si="4"/>
        <v>0.38769576112536497</v>
      </c>
      <c r="K52" s="28">
        <f t="shared" si="5"/>
        <v>3.6081316992187698</v>
      </c>
      <c r="L52" s="24">
        <v>2750548</v>
      </c>
      <c r="M52" s="26">
        <f t="shared" si="6"/>
        <v>0.38657690124913952</v>
      </c>
      <c r="N52" s="28">
        <f t="shared" si="7"/>
        <v>3.5977189111741574</v>
      </c>
      <c r="O52" s="25">
        <f t="shared" si="8"/>
        <v>0.2937876714296716</v>
      </c>
      <c r="P52" s="29">
        <v>879202</v>
      </c>
      <c r="Q52" s="26">
        <f t="shared" si="9"/>
        <v>0.39123827611694223</v>
      </c>
      <c r="R52" s="28">
        <f t="shared" si="10"/>
        <v>3.6411004905178173</v>
      </c>
      <c r="S52" s="25">
        <f t="shared" si="11"/>
        <v>9.3908089695693406E-2</v>
      </c>
    </row>
    <row r="53" spans="2:27" s="48" customFormat="1" x14ac:dyDescent="0.25">
      <c r="B53" s="42" t="s">
        <v>53</v>
      </c>
      <c r="C53" s="46">
        <v>96193</v>
      </c>
      <c r="D53" s="25">
        <f t="shared" si="26"/>
        <v>1.9664666060370296E-3</v>
      </c>
      <c r="E53" s="46">
        <v>54887</v>
      </c>
      <c r="F53" s="26">
        <f t="shared" si="1"/>
        <v>1.1220510079273383E-3</v>
      </c>
      <c r="G53" s="25">
        <f t="shared" si="2"/>
        <v>1.38763660207496E-3</v>
      </c>
      <c r="H53" s="31">
        <v>41306</v>
      </c>
      <c r="I53" s="27">
        <f t="shared" si="3"/>
        <v>8.4441559810969149E-4</v>
      </c>
      <c r="J53" s="26">
        <f t="shared" si="4"/>
        <v>4.4119184817258284E-3</v>
      </c>
      <c r="K53" s="28">
        <f t="shared" si="5"/>
        <v>3.1794480450635279</v>
      </c>
      <c r="L53" s="46">
        <v>38846</v>
      </c>
      <c r="M53" s="26">
        <f t="shared" si="6"/>
        <v>5.4596270655607806E-3</v>
      </c>
      <c r="N53" s="28">
        <f t="shared" si="7"/>
        <v>3.9344789964439495</v>
      </c>
      <c r="O53" s="25">
        <f t="shared" si="8"/>
        <v>4.1491644153663276E-3</v>
      </c>
      <c r="P53" s="47">
        <v>2460</v>
      </c>
      <c r="Q53" s="26">
        <f t="shared" si="9"/>
        <v>1.0946814944093369E-3</v>
      </c>
      <c r="R53" s="28">
        <f t="shared" si="10"/>
        <v>0.78888196864542082</v>
      </c>
      <c r="S53" s="25">
        <f t="shared" si="11"/>
        <v>2.6275406635950077E-4</v>
      </c>
    </row>
    <row r="54" spans="2:27" ht="30.75" customHeight="1" x14ac:dyDescent="0.25">
      <c r="B54" s="49" t="s">
        <v>54</v>
      </c>
      <c r="C54" s="24">
        <v>161245</v>
      </c>
      <c r="D54" s="25">
        <f t="shared" si="26"/>
        <v>3.2963199805644992E-3</v>
      </c>
      <c r="E54" s="24">
        <v>79879</v>
      </c>
      <c r="F54" s="26">
        <f t="shared" si="1"/>
        <v>1.6329606730597019E-3</v>
      </c>
      <c r="G54" s="25">
        <f t="shared" si="2"/>
        <v>2.019476818502482E-3</v>
      </c>
      <c r="H54" s="24">
        <v>81366</v>
      </c>
      <c r="I54" s="27">
        <f t="shared" si="3"/>
        <v>1.6633593075047973E-3</v>
      </c>
      <c r="J54" s="26">
        <f t="shared" si="4"/>
        <v>8.6907509607346087E-3</v>
      </c>
      <c r="K54" s="28">
        <f t="shared" si="5"/>
        <v>4.3034665617895662</v>
      </c>
      <c r="L54" s="24">
        <v>58314</v>
      </c>
      <c r="M54" s="26">
        <f t="shared" si="6"/>
        <v>8.1957651418707554E-3</v>
      </c>
      <c r="N54" s="28">
        <f t="shared" si="7"/>
        <v>4.0583605945762837</v>
      </c>
      <c r="O54" s="25">
        <f t="shared" si="8"/>
        <v>6.2285530998731414E-3</v>
      </c>
      <c r="P54" s="29">
        <v>23052</v>
      </c>
      <c r="Q54" s="26">
        <f t="shared" si="9"/>
        <v>1.0257966589074812E-2</v>
      </c>
      <c r="R54" s="28">
        <f t="shared" si="10"/>
        <v>5.0795168803578941</v>
      </c>
      <c r="S54" s="25">
        <f t="shared" si="11"/>
        <v>2.4621978608614682E-3</v>
      </c>
    </row>
    <row r="55" spans="2:27" s="36" customFormat="1" ht="15.75" thickBot="1" x14ac:dyDescent="0.3">
      <c r="B55" s="52" t="s">
        <v>0</v>
      </c>
      <c r="C55" s="53">
        <f>SUM(C51:C54)</f>
        <v>48916671</v>
      </c>
      <c r="D55" s="109">
        <f>SUM(D51:D54)</f>
        <v>1</v>
      </c>
      <c r="E55" s="53">
        <f>SUM(E51:E54)</f>
        <v>39554304</v>
      </c>
      <c r="F55" s="110">
        <f t="shared" ref="F55:G55" si="27">SUM(F51:F54)</f>
        <v>0.80860580230408574</v>
      </c>
      <c r="G55" s="109">
        <f t="shared" si="27"/>
        <v>1</v>
      </c>
      <c r="H55" s="53">
        <f>SUM(H51:H54)</f>
        <v>9362367</v>
      </c>
      <c r="I55" s="110">
        <f t="shared" ref="I55:J55" si="28">SUM(I51:I54)</f>
        <v>0.19139419769591437</v>
      </c>
      <c r="J55" s="110">
        <f t="shared" si="28"/>
        <v>1</v>
      </c>
      <c r="K55" s="82">
        <f>J55/G55</f>
        <v>1</v>
      </c>
      <c r="L55" s="53">
        <f>SUM(L51:L54)</f>
        <v>7115138</v>
      </c>
      <c r="M55" s="110">
        <f>SUM(M51:M54)</f>
        <v>0.99999999999999989</v>
      </c>
      <c r="N55" s="54">
        <f>M55/G55</f>
        <v>0.99999999999999989</v>
      </c>
      <c r="O55" s="109">
        <f>SUM(O51:O54)</f>
        <v>0.75997213097927052</v>
      </c>
      <c r="P55" s="55">
        <f>SUM(P51:P54)</f>
        <v>2247229</v>
      </c>
      <c r="Q55" s="110">
        <f>SUM(Q51:Q54)</f>
        <v>1</v>
      </c>
      <c r="R55" s="82">
        <f>Q55/K55</f>
        <v>1</v>
      </c>
      <c r="S55" s="109">
        <f>SUM(S51:S54)</f>
        <v>0.24002786902072951</v>
      </c>
    </row>
    <row r="56" spans="2:27" s="56" customFormat="1" x14ac:dyDescent="0.25">
      <c r="C56" s="57"/>
      <c r="D56" s="58"/>
      <c r="E56" s="58"/>
      <c r="F56" s="58"/>
      <c r="G56" s="58"/>
      <c r="H56" s="59"/>
      <c r="I56" s="60"/>
      <c r="J56" s="61"/>
      <c r="K56" s="62"/>
      <c r="L56" s="57"/>
      <c r="M56" s="58"/>
      <c r="N56" s="62"/>
      <c r="O56" s="63"/>
      <c r="Q56" s="58"/>
      <c r="R56" s="62"/>
      <c r="S56" s="63"/>
      <c r="U56" s="64"/>
      <c r="V56" s="64"/>
      <c r="W56" s="64"/>
      <c r="X56" s="64"/>
      <c r="Y56" s="64"/>
      <c r="Z56" s="64"/>
      <c r="AA56" s="64"/>
    </row>
    <row r="57" spans="2:27" s="56" customFormat="1" x14ac:dyDescent="0.25">
      <c r="D57" s="58"/>
      <c r="E57" s="65"/>
      <c r="F57" s="58"/>
      <c r="G57" s="58"/>
      <c r="I57" s="60"/>
      <c r="J57" s="61"/>
      <c r="K57" s="61"/>
      <c r="M57" s="58"/>
      <c r="N57" s="61"/>
      <c r="O57" s="66"/>
      <c r="P57" s="67"/>
      <c r="Q57" s="68"/>
      <c r="R57" s="69"/>
      <c r="S57" s="70"/>
      <c r="U57" s="64"/>
      <c r="V57" s="64"/>
      <c r="W57" s="64"/>
      <c r="X57" s="64"/>
      <c r="Y57" s="64"/>
      <c r="Z57" s="64"/>
      <c r="AA57" s="64"/>
    </row>
    <row r="58" spans="2:27" s="56" customFormat="1" x14ac:dyDescent="0.25">
      <c r="C58" s="67"/>
      <c r="D58" s="68"/>
      <c r="E58" s="67"/>
      <c r="F58" s="70"/>
      <c r="G58" s="70"/>
      <c r="H58" s="67"/>
      <c r="I58" s="71"/>
      <c r="J58" s="69"/>
      <c r="K58" s="69"/>
      <c r="L58" s="67"/>
      <c r="M58" s="68"/>
      <c r="N58" s="69"/>
      <c r="O58" s="66"/>
      <c r="P58" s="67"/>
      <c r="Q58" s="68"/>
      <c r="R58" s="69"/>
      <c r="S58" s="70"/>
      <c r="U58" s="64"/>
      <c r="V58" s="64"/>
      <c r="W58" s="64"/>
      <c r="X58" s="64"/>
      <c r="Y58" s="64"/>
      <c r="Z58" s="64"/>
      <c r="AA58" s="64"/>
    </row>
    <row r="59" spans="2:27" s="56" customFormat="1" x14ac:dyDescent="0.25">
      <c r="C59" s="67"/>
      <c r="D59" s="68"/>
      <c r="E59" s="67"/>
      <c r="F59" s="70"/>
      <c r="G59" s="70"/>
      <c r="H59" s="67"/>
      <c r="I59" s="71"/>
      <c r="J59" s="69"/>
      <c r="K59" s="69"/>
      <c r="L59" s="67"/>
      <c r="M59" s="68"/>
      <c r="N59" s="69"/>
      <c r="O59" s="66"/>
      <c r="P59" s="67"/>
      <c r="Q59" s="68"/>
      <c r="R59" s="69"/>
      <c r="S59" s="70"/>
      <c r="U59" s="64"/>
      <c r="V59" s="64"/>
      <c r="W59" s="64"/>
      <c r="X59" s="64"/>
      <c r="Y59" s="64"/>
      <c r="Z59" s="64"/>
      <c r="AA59" s="64"/>
    </row>
    <row r="60" spans="2:27" s="64" customFormat="1" ht="13.5" customHeight="1" x14ac:dyDescent="0.25">
      <c r="B60" s="72"/>
      <c r="I60" s="73"/>
      <c r="O60" s="74"/>
      <c r="R60" s="75"/>
      <c r="S60" s="74"/>
    </row>
    <row r="61" spans="2:27" s="64" customFormat="1" ht="13.5" customHeight="1" x14ac:dyDescent="0.25">
      <c r="B61" s="56"/>
      <c r="I61" s="73"/>
      <c r="O61" s="74"/>
      <c r="R61" s="75"/>
      <c r="S61" s="74"/>
    </row>
    <row r="62" spans="2:27" s="64" customFormat="1" ht="15" customHeight="1" x14ac:dyDescent="0.25">
      <c r="B62" s="56"/>
      <c r="I62" s="73"/>
      <c r="O62" s="74"/>
      <c r="R62" s="75"/>
      <c r="S62" s="74"/>
    </row>
    <row r="65" spans="4:18" x14ac:dyDescent="0.25">
      <c r="D65" s="78"/>
      <c r="F65" s="78"/>
      <c r="G65" s="78"/>
      <c r="J65" s="78"/>
      <c r="K65" s="78"/>
      <c r="M65" s="78"/>
      <c r="N65" s="78"/>
      <c r="Q65" s="78"/>
      <c r="R65" s="78"/>
    </row>
    <row r="66" spans="4:18" x14ac:dyDescent="0.25">
      <c r="D66" s="78"/>
      <c r="F66" s="78"/>
      <c r="G66" s="78"/>
      <c r="J66" s="78"/>
      <c r="K66" s="78"/>
      <c r="M66" s="78"/>
      <c r="N66" s="78"/>
      <c r="Q66" s="78"/>
      <c r="R66" s="78"/>
    </row>
    <row r="67" spans="4:18" x14ac:dyDescent="0.25">
      <c r="D67" s="78"/>
      <c r="F67" s="78"/>
      <c r="G67" s="78"/>
      <c r="J67" s="78"/>
      <c r="K67" s="78"/>
      <c r="M67" s="78"/>
      <c r="N67" s="78"/>
      <c r="Q67" s="78"/>
      <c r="R67" s="78"/>
    </row>
  </sheetData>
  <sheetProtection algorithmName="SHA-512" hashValue="O8VVRbEHqW72dSYD1wAsmlYk+K/nF6+EJuLnrzXTHQIrv56GJfObFNmkuydBiL82nJaAFyU8x2AWT4DCix0Bxg==" saltValue="eUNSNgbJ7RDo2gg+e8VHW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7"/>
  <sheetViews>
    <sheetView zoomScaleNormal="100" workbookViewId="0">
      <pane xSplit="2" ySplit="1" topLeftCell="C2" activePane="bottomRight" state="frozen"/>
      <selection activeCell="D57" sqref="D57"/>
      <selection pane="topRight" activeCell="D57" sqref="D57"/>
      <selection pane="bottomLeft" activeCell="D57" sqref="D57"/>
      <selection pane="bottomRight" activeCell="J5" sqref="J5"/>
    </sheetView>
  </sheetViews>
  <sheetFormatPr defaultRowHeight="15" x14ac:dyDescent="0.25"/>
  <cols>
    <col min="1" max="1" width="9.140625" style="15"/>
    <col min="2" max="2" width="24.28515625" style="76" customWidth="1"/>
    <col min="3" max="3" width="14.28515625" style="77" customWidth="1"/>
    <col min="4" max="4" width="15.5703125" style="80" customWidth="1"/>
    <col min="5" max="5" width="15.140625" style="77" customWidth="1"/>
    <col min="6" max="6" width="13.28515625" style="80" customWidth="1"/>
    <col min="7" max="7" width="11.42578125" style="80" customWidth="1"/>
    <col min="8" max="8" width="13" style="77" customWidth="1"/>
    <col min="9" max="9" width="12.28515625" style="79" customWidth="1"/>
    <col min="10" max="10" width="10.28515625" style="80" customWidth="1"/>
    <col min="11" max="11" width="11.85546875" style="81" customWidth="1"/>
    <col min="12" max="12" width="13.85546875" style="77" customWidth="1"/>
    <col min="13" max="13" width="10.5703125" style="80" customWidth="1"/>
    <col min="14" max="14" width="15.28515625" style="81" customWidth="1"/>
    <col min="15" max="15" width="12" style="80" customWidth="1"/>
    <col min="16" max="16" width="14.7109375" style="77" customWidth="1"/>
    <col min="17" max="17" width="10.42578125" style="80" customWidth="1"/>
    <col min="18" max="18" width="14.7109375" style="81" customWidth="1"/>
    <col min="19" max="19" width="10.85546875" style="80" customWidth="1"/>
    <col min="20" max="16384" width="9.140625" style="15"/>
  </cols>
  <sheetData>
    <row r="1" spans="2:19" s="8" customFormat="1" ht="75.75" thickBot="1" x14ac:dyDescent="0.3">
      <c r="B1" s="1"/>
      <c r="C1" s="2" t="s">
        <v>16</v>
      </c>
      <c r="D1" s="3" t="s">
        <v>17</v>
      </c>
      <c r="E1" s="4" t="s">
        <v>15</v>
      </c>
      <c r="F1" s="3" t="s">
        <v>19</v>
      </c>
      <c r="G1" s="5" t="s">
        <v>20</v>
      </c>
      <c r="H1" s="2" t="s">
        <v>38</v>
      </c>
      <c r="I1" s="6" t="s">
        <v>19</v>
      </c>
      <c r="J1" s="3" t="s">
        <v>20</v>
      </c>
      <c r="K1" s="7" t="s">
        <v>21</v>
      </c>
      <c r="L1" s="4" t="s">
        <v>39</v>
      </c>
      <c r="M1" s="3" t="s">
        <v>26</v>
      </c>
      <c r="N1" s="7" t="s">
        <v>22</v>
      </c>
      <c r="O1" s="5" t="s">
        <v>23</v>
      </c>
      <c r="P1" s="2" t="s">
        <v>18</v>
      </c>
      <c r="Q1" s="3" t="s">
        <v>27</v>
      </c>
      <c r="R1" s="7" t="s">
        <v>24</v>
      </c>
      <c r="S1" s="5" t="s">
        <v>25</v>
      </c>
    </row>
    <row r="2" spans="2:19" ht="15.75" thickBot="1" x14ac:dyDescent="0.3">
      <c r="B2" s="9" t="s">
        <v>0</v>
      </c>
      <c r="C2" s="10">
        <f>C11</f>
        <v>50052677</v>
      </c>
      <c r="D2" s="11">
        <f>C2/C2</f>
        <v>1</v>
      </c>
      <c r="E2" s="10">
        <f>E11</f>
        <v>40290749</v>
      </c>
      <c r="F2" s="12">
        <f>E2/C2</f>
        <v>0.80496691515620633</v>
      </c>
      <c r="G2" s="11">
        <f>E2/E2</f>
        <v>1</v>
      </c>
      <c r="H2" s="13">
        <f>H11</f>
        <v>9761928</v>
      </c>
      <c r="I2" s="12">
        <f>H2/C2</f>
        <v>0.19503308484379367</v>
      </c>
      <c r="J2" s="12">
        <f>H2/H2</f>
        <v>1</v>
      </c>
      <c r="K2" s="14">
        <f>J2/G2</f>
        <v>1</v>
      </c>
      <c r="L2" s="10">
        <f>L11</f>
        <v>7279339</v>
      </c>
      <c r="M2" s="12">
        <f>L2/L2</f>
        <v>1</v>
      </c>
      <c r="N2" s="14">
        <f>M2/G2</f>
        <v>1</v>
      </c>
      <c r="O2" s="11">
        <f>L2/H2</f>
        <v>0.74568661026797167</v>
      </c>
      <c r="P2" s="13">
        <f>P11</f>
        <v>2482589</v>
      </c>
      <c r="Q2" s="12">
        <f>P2/P2</f>
        <v>1</v>
      </c>
      <c r="R2" s="14">
        <f>Q2/K2</f>
        <v>1</v>
      </c>
      <c r="S2" s="11">
        <f>P2/H2</f>
        <v>0.25431338973202833</v>
      </c>
    </row>
    <row r="3" spans="2:19" x14ac:dyDescent="0.25">
      <c r="B3" s="16" t="s">
        <v>1</v>
      </c>
      <c r="C3" s="17"/>
      <c r="D3" s="18"/>
      <c r="E3" s="17"/>
      <c r="F3" s="19"/>
      <c r="G3" s="18"/>
      <c r="H3" s="17"/>
      <c r="I3" s="20"/>
      <c r="J3" s="19"/>
      <c r="K3" s="21"/>
      <c r="L3" s="17"/>
      <c r="M3" s="19"/>
      <c r="N3" s="21"/>
      <c r="O3" s="18"/>
      <c r="P3" s="22"/>
      <c r="Q3" s="19"/>
      <c r="R3" s="21"/>
      <c r="S3" s="18"/>
    </row>
    <row r="4" spans="2:19" x14ac:dyDescent="0.25">
      <c r="B4" s="23" t="s">
        <v>2</v>
      </c>
      <c r="C4" s="24">
        <v>20567</v>
      </c>
      <c r="D4" s="25">
        <f>C4/C$11</f>
        <v>4.1090709294130262E-4</v>
      </c>
      <c r="E4" s="24">
        <v>5611</v>
      </c>
      <c r="F4" s="26">
        <f>E4/C$2</f>
        <v>1.1210189616831084E-4</v>
      </c>
      <c r="G4" s="25">
        <f>E4/E$2</f>
        <v>1.3926273745866577E-4</v>
      </c>
      <c r="H4" s="24">
        <v>14956</v>
      </c>
      <c r="I4" s="27">
        <f>H4/C$2</f>
        <v>2.988051967729918E-4</v>
      </c>
      <c r="J4" s="26">
        <f>H4/H$2</f>
        <v>1.5320744016960584E-3</v>
      </c>
      <c r="K4" s="28">
        <f>J4/G4</f>
        <v>11.001323323482634</v>
      </c>
      <c r="L4" s="24">
        <v>14438</v>
      </c>
      <c r="M4" s="26">
        <f>L4/L$2</f>
        <v>1.9834218464066587E-3</v>
      </c>
      <c r="N4" s="28">
        <f>M4/G4</f>
        <v>14.242301153927505</v>
      </c>
      <c r="O4" s="25">
        <f>L4/H$2</f>
        <v>1.4790111133784229E-3</v>
      </c>
      <c r="P4" s="29">
        <v>518</v>
      </c>
      <c r="Q4" s="26">
        <f>P4/P$2</f>
        <v>2.0865314395576554E-4</v>
      </c>
      <c r="R4" s="28">
        <f>Q4/G4</f>
        <v>1.4982697293143141</v>
      </c>
      <c r="S4" s="25">
        <f>P4/H$2</f>
        <v>5.3063288317635612E-5</v>
      </c>
    </row>
    <row r="5" spans="2:19" x14ac:dyDescent="0.25">
      <c r="B5" s="23" t="s">
        <v>3</v>
      </c>
      <c r="C5" s="24">
        <v>1927702</v>
      </c>
      <c r="D5" s="25">
        <f t="shared" ref="D5:D10" si="0">C5/C$11</f>
        <v>3.8513464524584769E-2</v>
      </c>
      <c r="E5" s="24">
        <v>634428</v>
      </c>
      <c r="F5" s="26">
        <f t="shared" ref="F5:F54" si="1">E5/C$2</f>
        <v>1.2675206163298718E-2</v>
      </c>
      <c r="G5" s="25">
        <f t="shared" ref="G5:G54" si="2">E5/E$2</f>
        <v>1.5746244876212154E-2</v>
      </c>
      <c r="H5" s="24">
        <v>1293274</v>
      </c>
      <c r="I5" s="27">
        <f t="shared" ref="I5:I54" si="3">H5/C$2</f>
        <v>2.5838258361286049E-2</v>
      </c>
      <c r="J5" s="26">
        <f t="shared" ref="J5:J54" si="4">H5/H$2</f>
        <v>0.13248141145888395</v>
      </c>
      <c r="K5" s="28">
        <f t="shared" ref="K5:K54" si="5">J5/G5</f>
        <v>8.4135241449866918</v>
      </c>
      <c r="L5" s="24">
        <v>1055884</v>
      </c>
      <c r="M5" s="26">
        <f t="shared" ref="M5:M54" si="6">L5/L$2</f>
        <v>0.1450521812488744</v>
      </c>
      <c r="N5" s="28">
        <f t="shared" ref="N5:N54" si="7">M5/G5</f>
        <v>9.2118585979825998</v>
      </c>
      <c r="O5" s="25">
        <f t="shared" ref="O5:O54" si="8">L5/H$2</f>
        <v>0.10816346934744858</v>
      </c>
      <c r="P5" s="29">
        <v>237390</v>
      </c>
      <c r="Q5" s="26">
        <f t="shared" ref="Q5:Q54" si="9">P5/P$2</f>
        <v>9.5621949505133558E-2</v>
      </c>
      <c r="R5" s="28">
        <f t="shared" ref="R5:R54" si="10">Q5/G5</f>
        <v>6.0726827416223914</v>
      </c>
      <c r="S5" s="25">
        <f t="shared" ref="S5:S54" si="11">P5/H$2</f>
        <v>2.4317942111435363E-2</v>
      </c>
    </row>
    <row r="6" spans="2:19" x14ac:dyDescent="0.25">
      <c r="B6" s="23" t="s">
        <v>4</v>
      </c>
      <c r="C6" s="24">
        <v>2576475</v>
      </c>
      <c r="D6" s="25">
        <f t="shared" si="0"/>
        <v>5.147526874536601E-2</v>
      </c>
      <c r="E6" s="24">
        <v>1260866</v>
      </c>
      <c r="F6" s="26">
        <f t="shared" si="1"/>
        <v>2.519078050510665E-2</v>
      </c>
      <c r="G6" s="25">
        <f t="shared" si="2"/>
        <v>3.1294181202737137E-2</v>
      </c>
      <c r="H6" s="24">
        <v>1315609</v>
      </c>
      <c r="I6" s="27">
        <f t="shared" si="3"/>
        <v>2.6284488240259356E-2</v>
      </c>
      <c r="J6" s="26">
        <f t="shared" si="4"/>
        <v>0.13476938162215496</v>
      </c>
      <c r="K6" s="28">
        <f t="shared" si="5"/>
        <v>4.3065316439839423</v>
      </c>
      <c r="L6" s="24">
        <v>953821</v>
      </c>
      <c r="M6" s="26">
        <f t="shared" si="6"/>
        <v>0.1310312653387897</v>
      </c>
      <c r="N6" s="28">
        <f t="shared" si="7"/>
        <v>4.1870808023355179</v>
      </c>
      <c r="O6" s="25">
        <f t="shared" si="8"/>
        <v>9.7708260089605245E-2</v>
      </c>
      <c r="P6" s="29">
        <v>361788</v>
      </c>
      <c r="Q6" s="26">
        <f t="shared" si="9"/>
        <v>0.14573012286769982</v>
      </c>
      <c r="R6" s="28">
        <f t="shared" si="10"/>
        <v>4.6567801829866564</v>
      </c>
      <c r="S6" s="25">
        <f t="shared" si="11"/>
        <v>3.7061121532549715E-2</v>
      </c>
    </row>
    <row r="7" spans="2:19" x14ac:dyDescent="0.25">
      <c r="B7" s="23" t="s">
        <v>5</v>
      </c>
      <c r="C7" s="24">
        <v>3903826</v>
      </c>
      <c r="D7" s="25">
        <f t="shared" si="0"/>
        <v>7.7994349832677279E-2</v>
      </c>
      <c r="E7" s="24">
        <v>2571415</v>
      </c>
      <c r="F7" s="26">
        <f t="shared" si="1"/>
        <v>5.1374175251405634E-2</v>
      </c>
      <c r="G7" s="25">
        <f t="shared" si="2"/>
        <v>6.3821474254549107E-2</v>
      </c>
      <c r="H7" s="24">
        <v>1332411</v>
      </c>
      <c r="I7" s="27">
        <f t="shared" si="3"/>
        <v>2.6620174581271649E-2</v>
      </c>
      <c r="J7" s="26">
        <f t="shared" si="4"/>
        <v>0.13649055801272045</v>
      </c>
      <c r="K7" s="28">
        <f t="shared" si="5"/>
        <v>2.1386306036794753</v>
      </c>
      <c r="L7" s="24">
        <v>911939</v>
      </c>
      <c r="M7" s="26">
        <f t="shared" si="6"/>
        <v>0.12527772095790565</v>
      </c>
      <c r="N7" s="28">
        <f t="shared" si="7"/>
        <v>1.9629399417857545</v>
      </c>
      <c r="O7" s="25">
        <f t="shared" si="8"/>
        <v>9.3417919083197493E-2</v>
      </c>
      <c r="P7" s="29">
        <v>420472</v>
      </c>
      <c r="Q7" s="26">
        <f t="shared" si="9"/>
        <v>0.1693683489292831</v>
      </c>
      <c r="R7" s="28">
        <f t="shared" si="10"/>
        <v>2.6537830864540197</v>
      </c>
      <c r="S7" s="25">
        <f t="shared" si="11"/>
        <v>4.3072638929522941E-2</v>
      </c>
    </row>
    <row r="8" spans="2:19" x14ac:dyDescent="0.25">
      <c r="B8" s="23" t="s">
        <v>6</v>
      </c>
      <c r="C8" s="24">
        <v>21891420</v>
      </c>
      <c r="D8" s="25">
        <f t="shared" si="0"/>
        <v>0.43736761572213212</v>
      </c>
      <c r="E8" s="24">
        <v>19342175</v>
      </c>
      <c r="F8" s="26">
        <f t="shared" si="1"/>
        <v>0.38643637382272283</v>
      </c>
      <c r="G8" s="25">
        <f t="shared" si="2"/>
        <v>0.48006491514962901</v>
      </c>
      <c r="H8" s="24">
        <v>2549245</v>
      </c>
      <c r="I8" s="27">
        <f t="shared" si="3"/>
        <v>5.0931241899409299E-2</v>
      </c>
      <c r="J8" s="26">
        <f t="shared" si="4"/>
        <v>0.26114154908743437</v>
      </c>
      <c r="K8" s="28">
        <f t="shared" si="5"/>
        <v>0.54397132730693409</v>
      </c>
      <c r="L8" s="24">
        <v>1789047</v>
      </c>
      <c r="M8" s="26">
        <f t="shared" si="6"/>
        <v>0.24577052943955488</v>
      </c>
      <c r="N8" s="28">
        <f t="shared" si="7"/>
        <v>0.51195269990299519</v>
      </c>
      <c r="O8" s="25">
        <f t="shared" si="8"/>
        <v>0.18326779300154641</v>
      </c>
      <c r="P8" s="29">
        <v>760198</v>
      </c>
      <c r="Q8" s="26">
        <f t="shared" si="9"/>
        <v>0.30621178132989391</v>
      </c>
      <c r="R8" s="28">
        <f t="shared" si="10"/>
        <v>0.6378549476677593</v>
      </c>
      <c r="S8" s="25">
        <f t="shared" si="11"/>
        <v>7.7873756085887952E-2</v>
      </c>
    </row>
    <row r="9" spans="2:19" x14ac:dyDescent="0.25">
      <c r="B9" s="23" t="s">
        <v>7</v>
      </c>
      <c r="C9" s="24">
        <v>13410225</v>
      </c>
      <c r="D9" s="25">
        <f t="shared" si="0"/>
        <v>0.26792223321042347</v>
      </c>
      <c r="E9" s="24">
        <v>11425887</v>
      </c>
      <c r="F9" s="26">
        <f t="shared" si="1"/>
        <v>0.22827724079573206</v>
      </c>
      <c r="G9" s="25">
        <f t="shared" si="2"/>
        <v>0.28358586731658925</v>
      </c>
      <c r="H9" s="24">
        <v>1984338</v>
      </c>
      <c r="I9" s="27">
        <f t="shared" si="3"/>
        <v>3.9644992414691424E-2</v>
      </c>
      <c r="J9" s="26">
        <f t="shared" si="4"/>
        <v>0.20327316489119773</v>
      </c>
      <c r="K9" s="28">
        <f t="shared" si="5"/>
        <v>0.71679582207200709</v>
      </c>
      <c r="L9" s="24">
        <v>1474925</v>
      </c>
      <c r="M9" s="26">
        <f t="shared" si="6"/>
        <v>0.20261798495715064</v>
      </c>
      <c r="N9" s="28">
        <f t="shared" si="7"/>
        <v>0.71448548150304059</v>
      </c>
      <c r="O9" s="25">
        <f t="shared" si="8"/>
        <v>0.15108951838202453</v>
      </c>
      <c r="P9" s="29">
        <v>509413</v>
      </c>
      <c r="Q9" s="26">
        <f t="shared" si="9"/>
        <v>0.20519425486860693</v>
      </c>
      <c r="R9" s="28">
        <f t="shared" si="10"/>
        <v>0.72357010174816794</v>
      </c>
      <c r="S9" s="25">
        <f t="shared" si="11"/>
        <v>5.218364650917319E-2</v>
      </c>
    </row>
    <row r="10" spans="2:19" x14ac:dyDescent="0.25">
      <c r="B10" s="23" t="s">
        <v>8</v>
      </c>
      <c r="C10" s="24">
        <v>6322462</v>
      </c>
      <c r="D10" s="25">
        <f t="shared" si="0"/>
        <v>0.12631616087187506</v>
      </c>
      <c r="E10" s="24">
        <v>5050367</v>
      </c>
      <c r="F10" s="26">
        <f t="shared" si="1"/>
        <v>0.10090103672177214</v>
      </c>
      <c r="G10" s="25">
        <f t="shared" si="2"/>
        <v>0.12534805446282471</v>
      </c>
      <c r="H10" s="24">
        <v>1272095</v>
      </c>
      <c r="I10" s="27">
        <f t="shared" si="3"/>
        <v>2.54151241501029E-2</v>
      </c>
      <c r="J10" s="26">
        <f t="shared" si="4"/>
        <v>0.13031186052591251</v>
      </c>
      <c r="K10" s="28">
        <f t="shared" si="5"/>
        <v>1.0396001843376033</v>
      </c>
      <c r="L10" s="24">
        <v>1079285</v>
      </c>
      <c r="M10" s="26">
        <f t="shared" si="6"/>
        <v>0.14826689621131808</v>
      </c>
      <c r="N10" s="28">
        <f t="shared" si="7"/>
        <v>1.1828416232442647</v>
      </c>
      <c r="O10" s="25">
        <f t="shared" si="8"/>
        <v>0.11056063925077095</v>
      </c>
      <c r="P10" s="29">
        <v>192810</v>
      </c>
      <c r="Q10" s="26">
        <f t="shared" si="9"/>
        <v>7.7664889355426939E-2</v>
      </c>
      <c r="R10" s="28">
        <f t="shared" si="10"/>
        <v>0.61959389547973021</v>
      </c>
      <c r="S10" s="25">
        <f t="shared" si="11"/>
        <v>1.9751221275141551E-2</v>
      </c>
    </row>
    <row r="11" spans="2:19" s="36" customFormat="1" x14ac:dyDescent="0.25">
      <c r="B11" s="30" t="s">
        <v>0</v>
      </c>
      <c r="C11" s="31">
        <f t="shared" ref="C11:H11" si="12">SUM(C4:C10)</f>
        <v>50052677</v>
      </c>
      <c r="D11" s="108">
        <f t="shared" si="12"/>
        <v>1</v>
      </c>
      <c r="E11" s="31">
        <f t="shared" si="12"/>
        <v>40290749</v>
      </c>
      <c r="F11" s="38">
        <f t="shared" si="12"/>
        <v>0.80496691515620644</v>
      </c>
      <c r="G11" s="108">
        <f t="shared" si="12"/>
        <v>1</v>
      </c>
      <c r="H11" s="31">
        <f t="shared" si="12"/>
        <v>9761928</v>
      </c>
      <c r="I11" s="38">
        <f t="shared" ref="I11:J11" si="13">SUM(I4:I10)</f>
        <v>0.19503308484379367</v>
      </c>
      <c r="J11" s="38">
        <f t="shared" si="13"/>
        <v>1</v>
      </c>
      <c r="K11" s="34">
        <f>J11/G11</f>
        <v>1</v>
      </c>
      <c r="L11" s="31">
        <f>SUM(L4:L10)</f>
        <v>7279339</v>
      </c>
      <c r="M11" s="38">
        <f>SUM(M4:M10)</f>
        <v>1</v>
      </c>
      <c r="N11" s="34">
        <f>M11/G11</f>
        <v>1</v>
      </c>
      <c r="O11" s="108">
        <f>SUM(O4:O10)</f>
        <v>0.74568661026797167</v>
      </c>
      <c r="P11" s="35">
        <f>SUM(P4:P10)</f>
        <v>2482589</v>
      </c>
      <c r="Q11" s="38">
        <f>SUM(Q4:Q10)</f>
        <v>1.0000000000000002</v>
      </c>
      <c r="R11" s="34">
        <f>Q11/K11</f>
        <v>1.0000000000000002</v>
      </c>
      <c r="S11" s="108">
        <f>SUM(S4:S10)</f>
        <v>0.25431338973202833</v>
      </c>
    </row>
    <row r="12" spans="2:19" x14ac:dyDescent="0.25">
      <c r="B12" s="37" t="s">
        <v>9</v>
      </c>
      <c r="C12" s="24"/>
      <c r="D12" s="25"/>
      <c r="E12" s="24"/>
      <c r="F12" s="26"/>
      <c r="G12" s="25"/>
      <c r="H12" s="24"/>
      <c r="I12" s="27"/>
      <c r="J12" s="26"/>
      <c r="K12" s="28"/>
      <c r="L12" s="24"/>
      <c r="M12" s="26"/>
      <c r="N12" s="28"/>
      <c r="O12" s="25"/>
      <c r="P12" s="29"/>
      <c r="Q12" s="26"/>
      <c r="R12" s="28"/>
      <c r="S12" s="25"/>
    </row>
    <row r="13" spans="2:19" x14ac:dyDescent="0.25">
      <c r="B13" s="23" t="s">
        <v>10</v>
      </c>
      <c r="C13" s="24">
        <v>8428570</v>
      </c>
      <c r="D13" s="25">
        <f t="shared" ref="D13:D14" si="14">C13/C$11</f>
        <v>0.16839399019556936</v>
      </c>
      <c r="E13" s="24">
        <v>4472320</v>
      </c>
      <c r="F13" s="26">
        <f t="shared" si="1"/>
        <v>8.9352263815979313E-2</v>
      </c>
      <c r="G13" s="25">
        <f t="shared" si="2"/>
        <v>0.11100116307095706</v>
      </c>
      <c r="H13" s="24">
        <v>3956250</v>
      </c>
      <c r="I13" s="27">
        <f t="shared" si="3"/>
        <v>7.9041726379590047E-2</v>
      </c>
      <c r="J13" s="26">
        <f t="shared" si="4"/>
        <v>0.40527342549545542</v>
      </c>
      <c r="K13" s="28">
        <f t="shared" si="5"/>
        <v>3.6510736850242367</v>
      </c>
      <c r="L13" s="24">
        <v>2936082</v>
      </c>
      <c r="M13" s="26">
        <f t="shared" si="6"/>
        <v>0.40334458939197637</v>
      </c>
      <c r="N13" s="28">
        <f t="shared" si="7"/>
        <v>3.6336969652663904</v>
      </c>
      <c r="O13" s="25">
        <f t="shared" si="8"/>
        <v>0.30076865963362975</v>
      </c>
      <c r="P13" s="29">
        <v>1020168</v>
      </c>
      <c r="Q13" s="26">
        <f t="shared" si="9"/>
        <v>0.41092907444607224</v>
      </c>
      <c r="R13" s="28">
        <f t="shared" si="10"/>
        <v>3.7020249434989023</v>
      </c>
      <c r="S13" s="25">
        <f t="shared" si="11"/>
        <v>0.10450476586182565</v>
      </c>
    </row>
    <row r="14" spans="2:19" x14ac:dyDescent="0.25">
      <c r="B14" s="23" t="s">
        <v>11</v>
      </c>
      <c r="C14" s="24">
        <v>41624107</v>
      </c>
      <c r="D14" s="25">
        <f t="shared" si="14"/>
        <v>0.83160600980443067</v>
      </c>
      <c r="E14" s="24">
        <v>35818429</v>
      </c>
      <c r="F14" s="26">
        <f t="shared" si="1"/>
        <v>0.71561465134022706</v>
      </c>
      <c r="G14" s="25">
        <f t="shared" si="2"/>
        <v>0.88899883692904291</v>
      </c>
      <c r="H14" s="24">
        <v>5805678</v>
      </c>
      <c r="I14" s="27">
        <f t="shared" si="3"/>
        <v>0.11599135846420362</v>
      </c>
      <c r="J14" s="26">
        <f t="shared" si="4"/>
        <v>0.59472657450454458</v>
      </c>
      <c r="K14" s="28">
        <f t="shared" si="5"/>
        <v>0.66898464857273354</v>
      </c>
      <c r="L14" s="24">
        <v>4343257</v>
      </c>
      <c r="M14" s="26">
        <f t="shared" si="6"/>
        <v>0.59665541060802363</v>
      </c>
      <c r="N14" s="28">
        <f t="shared" si="7"/>
        <v>0.6711543208190347</v>
      </c>
      <c r="O14" s="25">
        <f t="shared" si="8"/>
        <v>0.44491795063434192</v>
      </c>
      <c r="P14" s="29">
        <v>1462421</v>
      </c>
      <c r="Q14" s="26">
        <f t="shared" si="9"/>
        <v>0.58907092555392782</v>
      </c>
      <c r="R14" s="28">
        <f t="shared" si="10"/>
        <v>0.66262283040640868</v>
      </c>
      <c r="S14" s="25">
        <f t="shared" si="11"/>
        <v>0.14980862387020269</v>
      </c>
    </row>
    <row r="15" spans="2:19" s="36" customFormat="1" x14ac:dyDescent="0.25">
      <c r="B15" s="30" t="s">
        <v>0</v>
      </c>
      <c r="C15" s="31">
        <f>SUM(C13:C14)</f>
        <v>50052677</v>
      </c>
      <c r="D15" s="108">
        <f>SUM(D13:D14)</f>
        <v>1</v>
      </c>
      <c r="E15" s="31">
        <f>SUM(E13:E14)</f>
        <v>40290749</v>
      </c>
      <c r="F15" s="38">
        <f t="shared" ref="F15:G15" si="15">SUM(F13:F14)</f>
        <v>0.80496691515620633</v>
      </c>
      <c r="G15" s="108">
        <f t="shared" si="15"/>
        <v>1</v>
      </c>
      <c r="H15" s="31">
        <f>SUM(H13:H14)</f>
        <v>9761928</v>
      </c>
      <c r="I15" s="38">
        <f t="shared" ref="I15:J15" si="16">SUM(I13:I14)</f>
        <v>0.19503308484379367</v>
      </c>
      <c r="J15" s="38">
        <f t="shared" si="16"/>
        <v>1</v>
      </c>
      <c r="K15" s="34">
        <f>J15/G15</f>
        <v>1</v>
      </c>
      <c r="L15" s="31">
        <f>SUM(L13:L14)</f>
        <v>7279339</v>
      </c>
      <c r="M15" s="38">
        <f>SUM(M13:M14)</f>
        <v>1</v>
      </c>
      <c r="N15" s="34">
        <f>M15/G15</f>
        <v>1</v>
      </c>
      <c r="O15" s="108">
        <f>SUM(O13:O14)</f>
        <v>0.74568661026797167</v>
      </c>
      <c r="P15" s="35">
        <f>SUM(P13:P14)</f>
        <v>2482589</v>
      </c>
      <c r="Q15" s="38">
        <f>SUM(Q13:Q14)</f>
        <v>1</v>
      </c>
      <c r="R15" s="34">
        <f>Q15/K15</f>
        <v>1</v>
      </c>
      <c r="S15" s="108">
        <f>SUM(S13:S14)</f>
        <v>0.25431338973202833</v>
      </c>
    </row>
    <row r="16" spans="2:19" x14ac:dyDescent="0.25">
      <c r="B16" s="37" t="s">
        <v>12</v>
      </c>
      <c r="C16" s="24"/>
      <c r="D16" s="25"/>
      <c r="E16" s="24"/>
      <c r="F16" s="26"/>
      <c r="G16" s="25"/>
      <c r="H16" s="24"/>
      <c r="I16" s="27"/>
      <c r="J16" s="26"/>
      <c r="K16" s="28"/>
      <c r="L16" s="24"/>
      <c r="M16" s="26"/>
      <c r="N16" s="28"/>
      <c r="O16" s="25"/>
      <c r="P16" s="29"/>
      <c r="Q16" s="26"/>
      <c r="R16" s="28"/>
      <c r="S16" s="25"/>
    </row>
    <row r="17" spans="2:19" x14ac:dyDescent="0.25">
      <c r="B17" s="23" t="s">
        <v>28</v>
      </c>
      <c r="C17" s="24">
        <v>41305545</v>
      </c>
      <c r="D17" s="25">
        <f>C17/C$24</f>
        <v>0.82524147509632706</v>
      </c>
      <c r="E17" s="24">
        <v>35050477</v>
      </c>
      <c r="F17" s="26">
        <f t="shared" si="1"/>
        <v>0.700271775673457</v>
      </c>
      <c r="G17" s="25">
        <f t="shared" si="2"/>
        <v>0.86993858069007357</v>
      </c>
      <c r="H17" s="24">
        <v>6255068</v>
      </c>
      <c r="I17" s="27">
        <f t="shared" si="3"/>
        <v>0.12496969942287003</v>
      </c>
      <c r="J17" s="26">
        <f t="shared" si="4"/>
        <v>0.6407615380896069</v>
      </c>
      <c r="K17" s="28">
        <f t="shared" si="5"/>
        <v>0.73655951386973395</v>
      </c>
      <c r="L17" s="24">
        <v>4505843</v>
      </c>
      <c r="M17" s="26">
        <f t="shared" si="6"/>
        <v>0.61899068033512383</v>
      </c>
      <c r="N17" s="28">
        <f t="shared" si="7"/>
        <v>0.71153377269934759</v>
      </c>
      <c r="O17" s="25">
        <f t="shared" si="8"/>
        <v>0.46157306220656413</v>
      </c>
      <c r="P17" s="29">
        <v>1749225</v>
      </c>
      <c r="Q17" s="26">
        <f t="shared" si="9"/>
        <v>0.70459709601549025</v>
      </c>
      <c r="R17" s="28">
        <f t="shared" si="10"/>
        <v>0.80993889873992353</v>
      </c>
      <c r="S17" s="25">
        <f t="shared" si="11"/>
        <v>0.17918847588304276</v>
      </c>
    </row>
    <row r="18" spans="2:19" x14ac:dyDescent="0.25">
      <c r="B18" s="23" t="s">
        <v>29</v>
      </c>
      <c r="C18" s="24">
        <v>5152630</v>
      </c>
      <c r="D18" s="25">
        <f t="shared" ref="D18:D23" si="17">C18/C$24</f>
        <v>0.10294414422629183</v>
      </c>
      <c r="E18" s="24">
        <v>3169822</v>
      </c>
      <c r="F18" s="26">
        <f t="shared" si="1"/>
        <v>6.3329719607205029E-2</v>
      </c>
      <c r="G18" s="25">
        <f t="shared" si="2"/>
        <v>7.8673692564017614E-2</v>
      </c>
      <c r="H18" s="24">
        <v>1982808</v>
      </c>
      <c r="I18" s="27">
        <f t="shared" si="3"/>
        <v>3.9614424619086805E-2</v>
      </c>
      <c r="J18" s="26">
        <f t="shared" si="4"/>
        <v>0.20311643355697767</v>
      </c>
      <c r="K18" s="28">
        <f t="shared" si="5"/>
        <v>2.5817579795393444</v>
      </c>
      <c r="L18" s="24">
        <v>1435424</v>
      </c>
      <c r="M18" s="26">
        <f t="shared" si="6"/>
        <v>0.1971915307145333</v>
      </c>
      <c r="N18" s="28">
        <f t="shared" si="7"/>
        <v>2.5064481440740369</v>
      </c>
      <c r="O18" s="25">
        <f t="shared" si="8"/>
        <v>0.14704308411207295</v>
      </c>
      <c r="P18" s="29">
        <v>547384</v>
      </c>
      <c r="Q18" s="26">
        <f t="shared" si="9"/>
        <v>0.22048917480904007</v>
      </c>
      <c r="R18" s="28">
        <f t="shared" si="10"/>
        <v>2.8025781887589134</v>
      </c>
      <c r="S18" s="25">
        <f t="shared" si="11"/>
        <v>5.6073349444904733E-2</v>
      </c>
    </row>
    <row r="19" spans="2:19" x14ac:dyDescent="0.25">
      <c r="B19" s="23" t="s">
        <v>30</v>
      </c>
      <c r="C19" s="24">
        <v>1305670</v>
      </c>
      <c r="D19" s="25">
        <f t="shared" si="17"/>
        <v>2.608591744253759E-2</v>
      </c>
      <c r="E19" s="24">
        <v>604805</v>
      </c>
      <c r="F19" s="26">
        <f t="shared" si="1"/>
        <v>1.2083369686700273E-2</v>
      </c>
      <c r="G19" s="25">
        <f t="shared" si="2"/>
        <v>1.5011014066777463E-2</v>
      </c>
      <c r="H19" s="24">
        <v>700865</v>
      </c>
      <c r="I19" s="27">
        <f t="shared" si="3"/>
        <v>1.4002547755837315E-2</v>
      </c>
      <c r="J19" s="26">
        <f t="shared" si="4"/>
        <v>7.1795755920346885E-2</v>
      </c>
      <c r="K19" s="28">
        <f t="shared" si="5"/>
        <v>4.7828718033944169</v>
      </c>
      <c r="L19" s="24">
        <v>595200</v>
      </c>
      <c r="M19" s="26">
        <f t="shared" si="6"/>
        <v>8.1765665811140267E-2</v>
      </c>
      <c r="N19" s="28">
        <f t="shared" si="7"/>
        <v>5.4470447797464203</v>
      </c>
      <c r="O19" s="25">
        <f t="shared" si="8"/>
        <v>6.0971562175012969E-2</v>
      </c>
      <c r="P19" s="29">
        <v>105665</v>
      </c>
      <c r="Q19" s="26">
        <f t="shared" si="9"/>
        <v>4.2562421729895689E-2</v>
      </c>
      <c r="R19" s="28">
        <f t="shared" si="10"/>
        <v>2.8354128202501183</v>
      </c>
      <c r="S19" s="25">
        <f t="shared" si="11"/>
        <v>1.0824193745333914E-2</v>
      </c>
    </row>
    <row r="20" spans="2:19" x14ac:dyDescent="0.25">
      <c r="B20" s="23" t="s">
        <v>40</v>
      </c>
      <c r="C20" s="24">
        <v>1010134</v>
      </c>
      <c r="D20" s="25">
        <f t="shared" si="17"/>
        <v>2.0181418068807789E-2</v>
      </c>
      <c r="E20" s="24">
        <v>503540</v>
      </c>
      <c r="F20" s="26">
        <f t="shared" si="1"/>
        <v>1.0060201175653403E-2</v>
      </c>
      <c r="G20" s="25">
        <f t="shared" si="2"/>
        <v>1.2497657961136438E-2</v>
      </c>
      <c r="H20" s="24">
        <v>506594</v>
      </c>
      <c r="I20" s="27">
        <f t="shared" si="3"/>
        <v>1.0121216893154386E-2</v>
      </c>
      <c r="J20" s="26">
        <f t="shared" si="4"/>
        <v>5.1894871586842271E-2</v>
      </c>
      <c r="K20" s="28">
        <f t="shared" si="5"/>
        <v>4.1523677274748652</v>
      </c>
      <c r="L20" s="24">
        <v>475946</v>
      </c>
      <c r="M20" s="26">
        <f t="shared" si="6"/>
        <v>6.5383134375250285E-2</v>
      </c>
      <c r="N20" s="28">
        <f t="shared" si="7"/>
        <v>5.2316309646631467</v>
      </c>
      <c r="O20" s="25">
        <f t="shared" si="8"/>
        <v>4.8755327840975679E-2</v>
      </c>
      <c r="P20" s="29">
        <v>30648</v>
      </c>
      <c r="Q20" s="26">
        <f t="shared" si="9"/>
        <v>1.2345176748950391E-2</v>
      </c>
      <c r="R20" s="28">
        <f t="shared" si="10"/>
        <v>0.98779921704848916</v>
      </c>
      <c r="S20" s="25">
        <f t="shared" si="11"/>
        <v>3.1395437458665953E-3</v>
      </c>
    </row>
    <row r="21" spans="2:19" x14ac:dyDescent="0.25">
      <c r="B21" s="23" t="s">
        <v>31</v>
      </c>
      <c r="C21" s="24">
        <v>227896</v>
      </c>
      <c r="D21" s="25">
        <f t="shared" si="17"/>
        <v>4.5531231026863959E-3</v>
      </c>
      <c r="E21" s="24">
        <v>138978</v>
      </c>
      <c r="F21" s="26">
        <f t="shared" si="1"/>
        <v>2.7766347042736594E-3</v>
      </c>
      <c r="G21" s="25">
        <f t="shared" si="2"/>
        <v>3.4493774240831315E-3</v>
      </c>
      <c r="H21" s="24">
        <v>88918</v>
      </c>
      <c r="I21" s="27">
        <f t="shared" si="3"/>
        <v>1.7764883984127363E-3</v>
      </c>
      <c r="J21" s="26">
        <f t="shared" si="4"/>
        <v>9.1086514876979226E-3</v>
      </c>
      <c r="K21" s="28">
        <f t="shared" si="5"/>
        <v>2.6406653630021557</v>
      </c>
      <c r="L21" s="24">
        <v>72180</v>
      </c>
      <c r="M21" s="26">
        <f t="shared" si="6"/>
        <v>9.9157354809275948E-3</v>
      </c>
      <c r="N21" s="28">
        <f t="shared" si="7"/>
        <v>2.8746449755533106</v>
      </c>
      <c r="O21" s="25">
        <f t="shared" si="8"/>
        <v>7.3940311790867538E-3</v>
      </c>
      <c r="P21" s="29">
        <v>16738</v>
      </c>
      <c r="Q21" s="26">
        <f t="shared" si="9"/>
        <v>6.7421550647328255E-3</v>
      </c>
      <c r="R21" s="28">
        <f t="shared" si="10"/>
        <v>1.9546005657890386</v>
      </c>
      <c r="S21" s="25">
        <f t="shared" si="11"/>
        <v>1.7146203086111677E-3</v>
      </c>
    </row>
    <row r="22" spans="2:19" x14ac:dyDescent="0.25">
      <c r="B22" s="23" t="s">
        <v>32</v>
      </c>
      <c r="C22" s="24">
        <v>908526</v>
      </c>
      <c r="D22" s="25">
        <f t="shared" si="17"/>
        <v>1.8151396777439096E-2</v>
      </c>
      <c r="E22" s="24">
        <v>720295</v>
      </c>
      <c r="F22" s="26">
        <f t="shared" si="1"/>
        <v>1.4390738781064597E-2</v>
      </c>
      <c r="G22" s="25">
        <f t="shared" si="2"/>
        <v>1.7877428885722624E-2</v>
      </c>
      <c r="H22" s="24">
        <v>188231</v>
      </c>
      <c r="I22" s="27">
        <f t="shared" si="3"/>
        <v>3.7606579963744995E-3</v>
      </c>
      <c r="J22" s="26">
        <f t="shared" si="4"/>
        <v>1.9282154099067316E-2</v>
      </c>
      <c r="K22" s="28">
        <f t="shared" si="5"/>
        <v>1.0785753489679124</v>
      </c>
      <c r="L22" s="24">
        <v>159160</v>
      </c>
      <c r="M22" s="26">
        <f t="shared" si="6"/>
        <v>2.1864622598288114E-2</v>
      </c>
      <c r="N22" s="28">
        <f t="shared" si="7"/>
        <v>1.2230294824861401</v>
      </c>
      <c r="O22" s="25">
        <f t="shared" si="8"/>
        <v>1.6304156310105955E-2</v>
      </c>
      <c r="P22" s="29">
        <v>29071</v>
      </c>
      <c r="Q22" s="26">
        <f t="shared" si="9"/>
        <v>1.170995279524722E-2</v>
      </c>
      <c r="R22" s="28">
        <f t="shared" si="10"/>
        <v>0.65501324995335819</v>
      </c>
      <c r="S22" s="25">
        <f t="shared" si="11"/>
        <v>2.9779977889613611E-3</v>
      </c>
    </row>
    <row r="23" spans="2:19" x14ac:dyDescent="0.25">
      <c r="B23" s="23" t="s">
        <v>33</v>
      </c>
      <c r="C23" s="24">
        <v>142276</v>
      </c>
      <c r="D23" s="25">
        <f t="shared" si="17"/>
        <v>2.8425252859102823E-3</v>
      </c>
      <c r="E23" s="24">
        <v>102832</v>
      </c>
      <c r="F23" s="26">
        <f t="shared" si="1"/>
        <v>2.0544755278523864E-3</v>
      </c>
      <c r="G23" s="25">
        <f t="shared" si="2"/>
        <v>2.5522484081891852E-3</v>
      </c>
      <c r="H23" s="24">
        <v>39444</v>
      </c>
      <c r="I23" s="27">
        <f t="shared" si="3"/>
        <v>7.8804975805789573E-4</v>
      </c>
      <c r="J23" s="26">
        <f t="shared" si="4"/>
        <v>4.0405952594610413E-3</v>
      </c>
      <c r="K23" s="28">
        <f t="shared" si="5"/>
        <v>1.5831512506761969</v>
      </c>
      <c r="L23" s="24">
        <v>35586</v>
      </c>
      <c r="M23" s="26">
        <f t="shared" si="6"/>
        <v>4.8886306847366221E-3</v>
      </c>
      <c r="N23" s="28">
        <f t="shared" si="7"/>
        <v>1.9154211906062448</v>
      </c>
      <c r="O23" s="25">
        <f t="shared" si="8"/>
        <v>3.645386444153245E-3</v>
      </c>
      <c r="P23" s="29">
        <v>3858</v>
      </c>
      <c r="Q23" s="26">
        <f t="shared" si="9"/>
        <v>1.55402283664352E-3</v>
      </c>
      <c r="R23" s="28">
        <f t="shared" si="10"/>
        <v>0.60888384988595057</v>
      </c>
      <c r="S23" s="25">
        <f t="shared" si="11"/>
        <v>3.9520881530779575E-4</v>
      </c>
    </row>
    <row r="24" spans="2:19" s="36" customFormat="1" x14ac:dyDescent="0.25">
      <c r="B24" s="30" t="s">
        <v>0</v>
      </c>
      <c r="C24" s="31">
        <f>SUM(C17:C23)</f>
        <v>50052677</v>
      </c>
      <c r="D24" s="108">
        <f>SUM(D17:D23)</f>
        <v>1</v>
      </c>
      <c r="E24" s="31">
        <f>SUM(E17:E23)</f>
        <v>40290749</v>
      </c>
      <c r="F24" s="38">
        <f t="shared" ref="F24:G24" si="18">SUM(F17:F23)</f>
        <v>0.80496691515620644</v>
      </c>
      <c r="G24" s="108">
        <f t="shared" si="18"/>
        <v>1</v>
      </c>
      <c r="H24" s="31">
        <f>SUM(H17:H23)</f>
        <v>9761928</v>
      </c>
      <c r="I24" s="38">
        <f t="shared" ref="I24:J24" si="19">SUM(I17:I23)</f>
        <v>0.19503308484379367</v>
      </c>
      <c r="J24" s="38">
        <f t="shared" si="19"/>
        <v>0.99999999999999989</v>
      </c>
      <c r="K24" s="34">
        <f>J24/G24</f>
        <v>0.99999999999999989</v>
      </c>
      <c r="L24" s="31">
        <f>SUM(L17:L23)</f>
        <v>7279339</v>
      </c>
      <c r="M24" s="38">
        <f>SUM(M17:M23)</f>
        <v>1.0000000000000002</v>
      </c>
      <c r="N24" s="34">
        <f>M24/G24</f>
        <v>1.0000000000000002</v>
      </c>
      <c r="O24" s="108">
        <f>SUM(O17:O23)</f>
        <v>0.74568661026797167</v>
      </c>
      <c r="P24" s="35">
        <f>SUM(P17:P23)</f>
        <v>2482589</v>
      </c>
      <c r="Q24" s="38">
        <f>SUM(Q17:Q23)</f>
        <v>1</v>
      </c>
      <c r="R24" s="34">
        <f>Q24/K24</f>
        <v>1.0000000000000002</v>
      </c>
      <c r="S24" s="108">
        <f>SUM(S17:S23)</f>
        <v>0.25431338973202833</v>
      </c>
    </row>
    <row r="25" spans="2:19" x14ac:dyDescent="0.25">
      <c r="B25" s="37" t="s">
        <v>13</v>
      </c>
      <c r="C25" s="24"/>
      <c r="D25" s="25"/>
      <c r="E25" s="24"/>
      <c r="F25" s="26"/>
      <c r="G25" s="25"/>
      <c r="H25" s="24"/>
      <c r="I25" s="27"/>
      <c r="J25" s="26"/>
      <c r="K25" s="28"/>
      <c r="L25" s="24"/>
      <c r="M25" s="26"/>
      <c r="N25" s="28"/>
      <c r="O25" s="25"/>
      <c r="P25" s="29"/>
      <c r="Q25" s="26"/>
      <c r="R25" s="28"/>
      <c r="S25" s="25"/>
    </row>
    <row r="26" spans="2:19" x14ac:dyDescent="0.25">
      <c r="B26" s="23" t="s">
        <v>30</v>
      </c>
      <c r="C26" s="24">
        <v>1305670</v>
      </c>
      <c r="D26" s="25">
        <f>C26/C$28</f>
        <v>2.608591744253759E-2</v>
      </c>
      <c r="E26" s="24">
        <v>604805</v>
      </c>
      <c r="F26" s="26">
        <f t="shared" si="1"/>
        <v>1.2083369686700273E-2</v>
      </c>
      <c r="G26" s="25">
        <f t="shared" si="2"/>
        <v>1.5011014066777463E-2</v>
      </c>
      <c r="H26" s="24">
        <v>700865</v>
      </c>
      <c r="I26" s="27">
        <f t="shared" si="3"/>
        <v>1.4002547755837315E-2</v>
      </c>
      <c r="J26" s="26">
        <f t="shared" si="4"/>
        <v>7.1795755920346885E-2</v>
      </c>
      <c r="K26" s="28">
        <f t="shared" si="5"/>
        <v>4.7828718033944169</v>
      </c>
      <c r="L26" s="24">
        <v>595200</v>
      </c>
      <c r="M26" s="26">
        <f t="shared" si="6"/>
        <v>8.1765665811140267E-2</v>
      </c>
      <c r="N26" s="28">
        <f t="shared" si="7"/>
        <v>5.4470447797464203</v>
      </c>
      <c r="O26" s="25">
        <f t="shared" si="8"/>
        <v>6.0971562175012969E-2</v>
      </c>
      <c r="P26" s="29">
        <v>105665</v>
      </c>
      <c r="Q26" s="26">
        <f t="shared" si="9"/>
        <v>4.2562421729895689E-2</v>
      </c>
      <c r="R26" s="28">
        <f t="shared" si="10"/>
        <v>2.8354128202501183</v>
      </c>
      <c r="S26" s="25">
        <f t="shared" si="11"/>
        <v>1.0824193745333914E-2</v>
      </c>
    </row>
    <row r="27" spans="2:19" ht="15" customHeight="1" x14ac:dyDescent="0.25">
      <c r="B27" s="23" t="s">
        <v>34</v>
      </c>
      <c r="C27" s="24">
        <v>48747007</v>
      </c>
      <c r="D27" s="25">
        <f>C27/C$28</f>
        <v>0.97391408255746237</v>
      </c>
      <c r="E27" s="24">
        <v>39685944</v>
      </c>
      <c r="F27" s="26">
        <f t="shared" si="1"/>
        <v>0.79288354546950601</v>
      </c>
      <c r="G27" s="25">
        <f t="shared" si="2"/>
        <v>0.98498898593322248</v>
      </c>
      <c r="H27" s="24">
        <v>9061063</v>
      </c>
      <c r="I27" s="27">
        <f t="shared" si="3"/>
        <v>0.18103053708795636</v>
      </c>
      <c r="J27" s="26">
        <f t="shared" si="4"/>
        <v>0.92820424407965307</v>
      </c>
      <c r="K27" s="28">
        <f t="shared" si="5"/>
        <v>0.94234987125285563</v>
      </c>
      <c r="L27" s="24">
        <v>6684139</v>
      </c>
      <c r="M27" s="26">
        <f t="shared" si="6"/>
        <v>0.91823433418885969</v>
      </c>
      <c r="N27" s="28">
        <f t="shared" si="7"/>
        <v>0.93222802214268774</v>
      </c>
      <c r="O27" s="25">
        <f t="shared" si="8"/>
        <v>0.68471504809295869</v>
      </c>
      <c r="P27" s="29">
        <v>2376924</v>
      </c>
      <c r="Q27" s="26">
        <f t="shared" si="9"/>
        <v>0.95743757827010434</v>
      </c>
      <c r="R27" s="28">
        <f t="shared" si="10"/>
        <v>0.97202871498404142</v>
      </c>
      <c r="S27" s="25">
        <f t="shared" si="11"/>
        <v>0.24348919598669444</v>
      </c>
    </row>
    <row r="28" spans="2:19" s="36" customFormat="1" x14ac:dyDescent="0.25">
      <c r="B28" s="30" t="s">
        <v>0</v>
      </c>
      <c r="C28" s="31">
        <f>SUM(C26:C27)</f>
        <v>50052677</v>
      </c>
      <c r="D28" s="108">
        <f>SUM(D26:D27)</f>
        <v>1</v>
      </c>
      <c r="E28" s="31">
        <f>SUM(E26:E27)</f>
        <v>40290749</v>
      </c>
      <c r="F28" s="33">
        <f>E28/C28</f>
        <v>0.80496691515620633</v>
      </c>
      <c r="G28" s="108">
        <f>SUM(G26:G27)</f>
        <v>1</v>
      </c>
      <c r="H28" s="31">
        <f>SUM(H26:H27)</f>
        <v>9761928</v>
      </c>
      <c r="I28" s="38">
        <f>SUM(I26:I27)</f>
        <v>0.19503308484379367</v>
      </c>
      <c r="J28" s="38">
        <f>SUM(J26:J27)</f>
        <v>1</v>
      </c>
      <c r="K28" s="34">
        <f>J28/G28</f>
        <v>1</v>
      </c>
      <c r="L28" s="31">
        <f>SUM(L26:L27)</f>
        <v>7279339</v>
      </c>
      <c r="M28" s="38">
        <f>SUM(M26:M27)</f>
        <v>1</v>
      </c>
      <c r="N28" s="34">
        <f>M28/G28</f>
        <v>1</v>
      </c>
      <c r="O28" s="108">
        <f>SUM(O26:O27)</f>
        <v>0.74568661026797167</v>
      </c>
      <c r="P28" s="35">
        <f>SUM(P26:P27)</f>
        <v>2482589</v>
      </c>
      <c r="Q28" s="38">
        <f>SUM(Q26:Q27)</f>
        <v>1</v>
      </c>
      <c r="R28" s="34">
        <f>Q28/K28</f>
        <v>1</v>
      </c>
      <c r="S28" s="108">
        <f>SUM(S26:S27)</f>
        <v>0.25431338973202833</v>
      </c>
    </row>
    <row r="29" spans="2:19" x14ac:dyDescent="0.25">
      <c r="B29" s="39" t="s">
        <v>37</v>
      </c>
      <c r="C29" s="24"/>
      <c r="D29" s="25"/>
      <c r="E29" s="24"/>
      <c r="F29" s="26"/>
      <c r="G29" s="25"/>
      <c r="H29" s="24"/>
      <c r="I29" s="27"/>
      <c r="J29" s="26"/>
      <c r="K29" s="28"/>
      <c r="L29" s="24"/>
      <c r="M29" s="26"/>
      <c r="N29" s="28"/>
      <c r="O29" s="25"/>
      <c r="P29" s="29"/>
      <c r="Q29" s="26"/>
      <c r="R29" s="28"/>
      <c r="S29" s="25"/>
    </row>
    <row r="30" spans="2:19" x14ac:dyDescent="0.25">
      <c r="B30" s="23" t="s">
        <v>35</v>
      </c>
      <c r="C30" s="24">
        <v>22510449</v>
      </c>
      <c r="D30" s="25">
        <f>C30/C$32</f>
        <v>0.44973516601319846</v>
      </c>
      <c r="E30" s="24">
        <v>18753882</v>
      </c>
      <c r="F30" s="26">
        <f t="shared" si="1"/>
        <v>0.3746828965811359</v>
      </c>
      <c r="G30" s="25">
        <f t="shared" si="2"/>
        <v>0.46546372220580956</v>
      </c>
      <c r="H30" s="24">
        <v>3756567</v>
      </c>
      <c r="I30" s="27">
        <f t="shared" si="3"/>
        <v>7.5052269432062543E-2</v>
      </c>
      <c r="J30" s="26">
        <f t="shared" si="4"/>
        <v>0.38481814248169011</v>
      </c>
      <c r="K30" s="28">
        <f t="shared" si="5"/>
        <v>0.82674142822142171</v>
      </c>
      <c r="L30" s="24">
        <v>2775614</v>
      </c>
      <c r="M30" s="26">
        <f t="shared" si="6"/>
        <v>0.38130028014906298</v>
      </c>
      <c r="N30" s="28">
        <f t="shared" si="7"/>
        <v>0.81918366987248714</v>
      </c>
      <c r="O30" s="25">
        <f t="shared" si="8"/>
        <v>0.28433051339858273</v>
      </c>
      <c r="P30" s="29">
        <v>980953</v>
      </c>
      <c r="Q30" s="26">
        <f t="shared" si="9"/>
        <v>0.39513306471590748</v>
      </c>
      <c r="R30" s="28">
        <f t="shared" si="10"/>
        <v>0.8489019570491797</v>
      </c>
      <c r="S30" s="25">
        <f t="shared" si="11"/>
        <v>0.10048762908310735</v>
      </c>
    </row>
    <row r="31" spans="2:19" x14ac:dyDescent="0.25">
      <c r="B31" s="23" t="s">
        <v>36</v>
      </c>
      <c r="C31" s="24">
        <v>27542228</v>
      </c>
      <c r="D31" s="25">
        <f>C31/C$32</f>
        <v>0.55026483398680159</v>
      </c>
      <c r="E31" s="24">
        <v>21536867</v>
      </c>
      <c r="F31" s="26">
        <f t="shared" si="1"/>
        <v>0.43028401857507043</v>
      </c>
      <c r="G31" s="25">
        <f t="shared" si="2"/>
        <v>0.53453627779419044</v>
      </c>
      <c r="H31" s="24">
        <v>6005361</v>
      </c>
      <c r="I31" s="27">
        <f t="shared" si="3"/>
        <v>0.11998081541173113</v>
      </c>
      <c r="J31" s="26">
        <f t="shared" si="4"/>
        <v>0.61518185751830989</v>
      </c>
      <c r="K31" s="28">
        <f t="shared" si="5"/>
        <v>1.1508701711638925</v>
      </c>
      <c r="L31" s="24">
        <v>4503725</v>
      </c>
      <c r="M31" s="26">
        <f t="shared" si="6"/>
        <v>0.61869971985093697</v>
      </c>
      <c r="N31" s="28">
        <f t="shared" si="7"/>
        <v>1.1574513191210412</v>
      </c>
      <c r="O31" s="25">
        <f t="shared" si="8"/>
        <v>0.46135609686938894</v>
      </c>
      <c r="P31" s="29">
        <v>1501636</v>
      </c>
      <c r="Q31" s="26">
        <f t="shared" si="9"/>
        <v>0.60486693528409252</v>
      </c>
      <c r="R31" s="28">
        <f t="shared" si="10"/>
        <v>1.1315732166582362</v>
      </c>
      <c r="S31" s="25">
        <f t="shared" si="11"/>
        <v>0.15382576064892098</v>
      </c>
    </row>
    <row r="32" spans="2:19" s="36" customFormat="1" x14ac:dyDescent="0.25">
      <c r="B32" s="30" t="s">
        <v>0</v>
      </c>
      <c r="C32" s="31">
        <f>SUM(C30:C31)</f>
        <v>50052677</v>
      </c>
      <c r="D32" s="108">
        <f>SUM(D30:D31)</f>
        <v>1</v>
      </c>
      <c r="E32" s="31">
        <f>SUM(E30:E31)</f>
        <v>40290749</v>
      </c>
      <c r="F32" s="33">
        <f>E32/C32</f>
        <v>0.80496691515620633</v>
      </c>
      <c r="G32" s="108">
        <f>SUM(G30:G31)</f>
        <v>1</v>
      </c>
      <c r="H32" s="31">
        <f>SUM(H30:H31)</f>
        <v>9761928</v>
      </c>
      <c r="I32" s="38">
        <f>SUM(I30:I31)</f>
        <v>0.19503308484379367</v>
      </c>
      <c r="J32" s="38">
        <f>SUM(J30:J31)</f>
        <v>1</v>
      </c>
      <c r="K32" s="34">
        <f>J32/G32</f>
        <v>1</v>
      </c>
      <c r="L32" s="31">
        <f>SUM(L30:L31)</f>
        <v>7279339</v>
      </c>
      <c r="M32" s="38">
        <f>SUM(M30:M31)</f>
        <v>1</v>
      </c>
      <c r="N32" s="34">
        <f>M32/G32</f>
        <v>1</v>
      </c>
      <c r="O32" s="108">
        <f>SUM(O30:O31)</f>
        <v>0.74568661026797167</v>
      </c>
      <c r="P32" s="35">
        <f>SUM(P30:P31)</f>
        <v>2482589</v>
      </c>
      <c r="Q32" s="38">
        <f>SUM(Q30:Q31)</f>
        <v>1</v>
      </c>
      <c r="R32" s="34">
        <f>Q32/K32</f>
        <v>1</v>
      </c>
      <c r="S32" s="108">
        <f>SUM(S30:S31)</f>
        <v>0.25431338973202833</v>
      </c>
    </row>
    <row r="33" spans="2:19" x14ac:dyDescent="0.25">
      <c r="B33" s="37" t="s">
        <v>14</v>
      </c>
      <c r="C33" s="24"/>
      <c r="D33" s="25"/>
      <c r="E33" s="24"/>
      <c r="F33" s="26"/>
      <c r="G33" s="25"/>
      <c r="H33" s="24"/>
      <c r="I33" s="27"/>
      <c r="J33" s="26"/>
      <c r="K33" s="28"/>
      <c r="L33" s="24"/>
      <c r="M33" s="26"/>
      <c r="N33" s="28"/>
      <c r="O33" s="25"/>
      <c r="P33" s="29"/>
      <c r="Q33" s="26"/>
      <c r="R33" s="28"/>
      <c r="S33" s="25"/>
    </row>
    <row r="34" spans="2:19" x14ac:dyDescent="0.25">
      <c r="B34" s="23" t="s">
        <v>41</v>
      </c>
      <c r="C34" s="24">
        <v>1133929</v>
      </c>
      <c r="D34" s="25">
        <f t="shared" ref="D34:D39" si="20">C34/C$43</f>
        <v>2.2654712354346202E-2</v>
      </c>
      <c r="E34" s="40">
        <v>0</v>
      </c>
      <c r="F34" s="26">
        <f t="shared" si="1"/>
        <v>0</v>
      </c>
      <c r="G34" s="25">
        <f t="shared" si="2"/>
        <v>0</v>
      </c>
      <c r="H34" s="24">
        <v>1133929</v>
      </c>
      <c r="I34" s="27">
        <f t="shared" si="3"/>
        <v>2.2654712354346202E-2</v>
      </c>
      <c r="J34" s="41">
        <f t="shared" si="4"/>
        <v>0.11615830397437883</v>
      </c>
      <c r="K34" s="28" t="s">
        <v>56</v>
      </c>
      <c r="L34" s="24">
        <v>0</v>
      </c>
      <c r="M34" s="26">
        <f t="shared" si="6"/>
        <v>0</v>
      </c>
      <c r="N34" s="28" t="s">
        <v>56</v>
      </c>
      <c r="O34" s="25">
        <f t="shared" si="8"/>
        <v>0</v>
      </c>
      <c r="P34" s="24">
        <v>1133929</v>
      </c>
      <c r="Q34" s="26">
        <f t="shared" si="9"/>
        <v>0.45675260786219546</v>
      </c>
      <c r="R34" s="28" t="s">
        <v>56</v>
      </c>
      <c r="S34" s="25">
        <f t="shared" si="11"/>
        <v>0.11615830397437883</v>
      </c>
    </row>
    <row r="35" spans="2:19" x14ac:dyDescent="0.25">
      <c r="B35" s="23" t="s">
        <v>42</v>
      </c>
      <c r="C35" s="24">
        <v>5119407</v>
      </c>
      <c r="D35" s="25">
        <f t="shared" si="20"/>
        <v>0.10228038352474135</v>
      </c>
      <c r="E35" s="40">
        <v>0</v>
      </c>
      <c r="F35" s="26">
        <f t="shared" si="1"/>
        <v>0</v>
      </c>
      <c r="G35" s="25">
        <f t="shared" si="2"/>
        <v>0</v>
      </c>
      <c r="H35" s="24">
        <v>5119407</v>
      </c>
      <c r="I35" s="27">
        <f t="shared" si="3"/>
        <v>0.10228038352474135</v>
      </c>
      <c r="J35" s="41">
        <f t="shared" si="4"/>
        <v>0.5244258101473398</v>
      </c>
      <c r="K35" s="28" t="s">
        <v>56</v>
      </c>
      <c r="L35" s="24">
        <v>5119407</v>
      </c>
      <c r="M35" s="26">
        <f t="shared" si="6"/>
        <v>0.70327910267676774</v>
      </c>
      <c r="N35" s="28" t="s">
        <v>56</v>
      </c>
      <c r="O35" s="25">
        <f t="shared" si="8"/>
        <v>0.5244258101473398</v>
      </c>
      <c r="P35" s="24">
        <v>0</v>
      </c>
      <c r="Q35" s="26">
        <f t="shared" si="9"/>
        <v>0</v>
      </c>
      <c r="R35" s="28" t="s">
        <v>56</v>
      </c>
      <c r="S35" s="25">
        <f t="shared" si="11"/>
        <v>0</v>
      </c>
    </row>
    <row r="36" spans="2:19" x14ac:dyDescent="0.25">
      <c r="B36" s="23" t="s">
        <v>43</v>
      </c>
      <c r="C36" s="24">
        <v>870311</v>
      </c>
      <c r="D36" s="25">
        <f t="shared" si="20"/>
        <v>1.7387901150621773E-2</v>
      </c>
      <c r="E36" s="40">
        <v>0</v>
      </c>
      <c r="F36" s="26">
        <f t="shared" si="1"/>
        <v>0</v>
      </c>
      <c r="G36" s="25">
        <f t="shared" si="2"/>
        <v>0</v>
      </c>
      <c r="H36" s="24">
        <v>870311</v>
      </c>
      <c r="I36" s="27">
        <f t="shared" si="3"/>
        <v>1.7387901150621773E-2</v>
      </c>
      <c r="J36" s="41">
        <f t="shared" si="4"/>
        <v>8.915359752704588E-2</v>
      </c>
      <c r="K36" s="28" t="s">
        <v>56</v>
      </c>
      <c r="L36" s="24">
        <v>0</v>
      </c>
      <c r="M36" s="26">
        <f t="shared" si="6"/>
        <v>0</v>
      </c>
      <c r="N36" s="28" t="s">
        <v>56</v>
      </c>
      <c r="O36" s="25">
        <f t="shared" si="8"/>
        <v>0</v>
      </c>
      <c r="P36" s="24">
        <v>870311</v>
      </c>
      <c r="Q36" s="26">
        <f t="shared" si="9"/>
        <v>0.35056588102178815</v>
      </c>
      <c r="R36" s="28" t="s">
        <v>56</v>
      </c>
      <c r="S36" s="25">
        <f t="shared" si="11"/>
        <v>8.915359752704588E-2</v>
      </c>
    </row>
    <row r="37" spans="2:19" x14ac:dyDescent="0.25">
      <c r="B37" s="23" t="s">
        <v>44</v>
      </c>
      <c r="C37" s="24">
        <v>259062</v>
      </c>
      <c r="D37" s="25">
        <f t="shared" si="20"/>
        <v>5.1757871012573413E-3</v>
      </c>
      <c r="E37" s="40">
        <v>0</v>
      </c>
      <c r="F37" s="26">
        <f t="shared" si="1"/>
        <v>0</v>
      </c>
      <c r="G37" s="25">
        <f t="shared" si="2"/>
        <v>0</v>
      </c>
      <c r="H37" s="24">
        <v>259062</v>
      </c>
      <c r="I37" s="27">
        <f t="shared" si="3"/>
        <v>5.1757871012573413E-3</v>
      </c>
      <c r="J37" s="41">
        <f t="shared" si="4"/>
        <v>2.6537995363211039E-2</v>
      </c>
      <c r="K37" s="28" t="s">
        <v>56</v>
      </c>
      <c r="L37" s="24">
        <v>259062</v>
      </c>
      <c r="M37" s="26">
        <f t="shared" si="6"/>
        <v>3.5588670894431483E-2</v>
      </c>
      <c r="N37" s="28" t="s">
        <v>56</v>
      </c>
      <c r="O37" s="25">
        <f t="shared" si="8"/>
        <v>2.6537995363211039E-2</v>
      </c>
      <c r="P37" s="24">
        <v>0</v>
      </c>
      <c r="Q37" s="26">
        <f t="shared" si="9"/>
        <v>0</v>
      </c>
      <c r="R37" s="28" t="s">
        <v>56</v>
      </c>
      <c r="S37" s="25">
        <f t="shared" si="11"/>
        <v>0</v>
      </c>
    </row>
    <row r="38" spans="2:19" x14ac:dyDescent="0.25">
      <c r="B38" s="23" t="s">
        <v>45</v>
      </c>
      <c r="C38" s="24">
        <v>101</v>
      </c>
      <c r="D38" s="25">
        <f t="shared" si="20"/>
        <v>2.0178740889323463E-6</v>
      </c>
      <c r="E38" s="40">
        <v>0</v>
      </c>
      <c r="F38" s="26">
        <f t="shared" si="1"/>
        <v>0</v>
      </c>
      <c r="G38" s="25">
        <f t="shared" si="2"/>
        <v>0</v>
      </c>
      <c r="H38" s="24">
        <v>101</v>
      </c>
      <c r="I38" s="27">
        <f t="shared" si="3"/>
        <v>2.0178740889323463E-6</v>
      </c>
      <c r="J38" s="41">
        <f t="shared" si="4"/>
        <v>1.0346316834133586E-5</v>
      </c>
      <c r="K38" s="28" t="s">
        <v>56</v>
      </c>
      <c r="L38" s="24">
        <v>0</v>
      </c>
      <c r="M38" s="26">
        <f t="shared" si="6"/>
        <v>0</v>
      </c>
      <c r="N38" s="28" t="s">
        <v>56</v>
      </c>
      <c r="O38" s="25">
        <f t="shared" si="8"/>
        <v>0</v>
      </c>
      <c r="P38" s="24">
        <v>101</v>
      </c>
      <c r="Q38" s="26">
        <f t="shared" si="9"/>
        <v>4.0683335018402163E-5</v>
      </c>
      <c r="R38" s="28" t="s">
        <v>56</v>
      </c>
      <c r="S38" s="25">
        <f t="shared" si="11"/>
        <v>1.0346316834133586E-5</v>
      </c>
    </row>
    <row r="39" spans="2:19" ht="15" customHeight="1" x14ac:dyDescent="0.25">
      <c r="B39" s="23" t="s">
        <v>46</v>
      </c>
      <c r="C39" s="24">
        <v>478248</v>
      </c>
      <c r="D39" s="25">
        <f t="shared" si="20"/>
        <v>9.5548935374625416E-3</v>
      </c>
      <c r="E39" s="40">
        <v>0</v>
      </c>
      <c r="F39" s="26">
        <f t="shared" si="1"/>
        <v>0</v>
      </c>
      <c r="G39" s="25">
        <f t="shared" si="2"/>
        <v>0</v>
      </c>
      <c r="H39" s="24">
        <v>478248</v>
      </c>
      <c r="I39" s="27">
        <f t="shared" si="3"/>
        <v>9.5548935374625416E-3</v>
      </c>
      <c r="J39" s="41">
        <f t="shared" si="4"/>
        <v>4.8991141913769493E-2</v>
      </c>
      <c r="K39" s="28" t="s">
        <v>56</v>
      </c>
      <c r="L39" s="24">
        <v>0</v>
      </c>
      <c r="M39" s="26">
        <f t="shared" si="6"/>
        <v>0</v>
      </c>
      <c r="N39" s="28" t="s">
        <v>56</v>
      </c>
      <c r="O39" s="25">
        <f t="shared" si="8"/>
        <v>0</v>
      </c>
      <c r="P39" s="24">
        <v>478248</v>
      </c>
      <c r="Q39" s="26">
        <f t="shared" si="9"/>
        <v>0.19264082778099798</v>
      </c>
      <c r="R39" s="28" t="s">
        <v>56</v>
      </c>
      <c r="S39" s="25">
        <f t="shared" si="11"/>
        <v>4.8991141913769493E-2</v>
      </c>
    </row>
    <row r="40" spans="2:19" ht="45" x14ac:dyDescent="0.25">
      <c r="B40" s="23" t="s">
        <v>47</v>
      </c>
      <c r="C40" s="29">
        <v>1900870</v>
      </c>
      <c r="D40" s="25">
        <f t="shared" ref="D40:D41" si="21">C40/C$43</f>
        <v>3.7977389301275533E-2</v>
      </c>
      <c r="E40" s="40">
        <v>0</v>
      </c>
      <c r="F40" s="26">
        <f t="shared" si="1"/>
        <v>0</v>
      </c>
      <c r="G40" s="25">
        <f t="shared" si="2"/>
        <v>0</v>
      </c>
      <c r="H40" s="24">
        <v>1900870</v>
      </c>
      <c r="I40" s="27">
        <f t="shared" si="3"/>
        <v>3.7977389301275533E-2</v>
      </c>
      <c r="J40" s="41">
        <f t="shared" si="4"/>
        <v>0.19472280475742088</v>
      </c>
      <c r="K40" s="28" t="s">
        <v>56</v>
      </c>
      <c r="L40" s="24">
        <v>1900870</v>
      </c>
      <c r="M40" s="26">
        <f t="shared" si="6"/>
        <v>0.26113222642880074</v>
      </c>
      <c r="N40" s="28" t="s">
        <v>56</v>
      </c>
      <c r="O40" s="25">
        <f t="shared" si="8"/>
        <v>0.19472280475742088</v>
      </c>
      <c r="P40" s="24">
        <v>0</v>
      </c>
      <c r="Q40" s="26">
        <f t="shared" si="9"/>
        <v>0</v>
      </c>
      <c r="R40" s="28" t="s">
        <v>56</v>
      </c>
      <c r="S40" s="25">
        <f t="shared" si="11"/>
        <v>0</v>
      </c>
    </row>
    <row r="41" spans="2:19" ht="17.25" x14ac:dyDescent="0.25">
      <c r="B41" s="23" t="s">
        <v>48</v>
      </c>
      <c r="C41" s="31">
        <v>262011</v>
      </c>
      <c r="D41" s="25">
        <f t="shared" si="21"/>
        <v>5.2347050288638905E-3</v>
      </c>
      <c r="E41" s="24">
        <v>262011</v>
      </c>
      <c r="F41" s="26">
        <f>E41/E42</f>
        <v>6.5455723335569559E-3</v>
      </c>
      <c r="G41" s="25">
        <f t="shared" si="2"/>
        <v>6.5030064345539965E-3</v>
      </c>
      <c r="H41" s="24">
        <v>0</v>
      </c>
      <c r="I41" s="27">
        <v>0</v>
      </c>
      <c r="J41" s="41">
        <v>0</v>
      </c>
      <c r="K41" s="28" t="s">
        <v>56</v>
      </c>
      <c r="L41" s="24">
        <v>0</v>
      </c>
      <c r="M41" s="26">
        <v>0</v>
      </c>
      <c r="N41" s="28" t="s">
        <v>56</v>
      </c>
      <c r="O41" s="25">
        <v>0</v>
      </c>
      <c r="P41" s="24">
        <v>0</v>
      </c>
      <c r="Q41" s="26">
        <v>0</v>
      </c>
      <c r="R41" s="28" t="s">
        <v>56</v>
      </c>
      <c r="S41" s="25">
        <v>0</v>
      </c>
    </row>
    <row r="42" spans="2:19" ht="30" x14ac:dyDescent="0.25">
      <c r="B42" s="23" t="s">
        <v>49</v>
      </c>
      <c r="C42" s="24">
        <v>40028738</v>
      </c>
      <c r="D42" s="25">
        <f>C42/C$43</f>
        <v>0.79973221012734241</v>
      </c>
      <c r="E42" s="24">
        <v>40028738</v>
      </c>
      <c r="F42" s="26">
        <f t="shared" si="1"/>
        <v>0.79973221012734241</v>
      </c>
      <c r="G42" s="25">
        <f t="shared" si="2"/>
        <v>0.99349699356544596</v>
      </c>
      <c r="H42" s="24">
        <v>0</v>
      </c>
      <c r="I42" s="27">
        <f t="shared" si="3"/>
        <v>0</v>
      </c>
      <c r="J42" s="41">
        <f t="shared" si="4"/>
        <v>0</v>
      </c>
      <c r="K42" s="28" t="s">
        <v>56</v>
      </c>
      <c r="L42" s="24">
        <v>0</v>
      </c>
      <c r="M42" s="26">
        <f t="shared" si="6"/>
        <v>0</v>
      </c>
      <c r="N42" s="28" t="s">
        <v>56</v>
      </c>
      <c r="O42" s="25">
        <f t="shared" si="8"/>
        <v>0</v>
      </c>
      <c r="P42" s="24">
        <v>0</v>
      </c>
      <c r="Q42" s="26">
        <f t="shared" si="9"/>
        <v>0</v>
      </c>
      <c r="R42" s="28" t="s">
        <v>56</v>
      </c>
      <c r="S42" s="25">
        <f t="shared" si="11"/>
        <v>0</v>
      </c>
    </row>
    <row r="43" spans="2:19" s="36" customFormat="1" x14ac:dyDescent="0.25">
      <c r="B43" s="30" t="s">
        <v>0</v>
      </c>
      <c r="C43" s="31">
        <f>SUM(C34:C42)</f>
        <v>50052677</v>
      </c>
      <c r="D43" s="108">
        <f>SUM(D34:D42)</f>
        <v>1</v>
      </c>
      <c r="E43" s="31">
        <f>SUM(E34:E42)</f>
        <v>40290749</v>
      </c>
      <c r="F43" s="38">
        <f t="shared" ref="F43:G43" si="22">SUM(F34:F42)</f>
        <v>0.80627778246089932</v>
      </c>
      <c r="G43" s="108">
        <f t="shared" si="22"/>
        <v>1</v>
      </c>
      <c r="H43" s="31">
        <f>SUM(H34:H42)</f>
        <v>9761928</v>
      </c>
      <c r="I43" s="38">
        <f t="shared" ref="I43:J43" si="23">SUM(I34:I42)</f>
        <v>0.19503308484379367</v>
      </c>
      <c r="J43" s="38">
        <f t="shared" si="23"/>
        <v>1</v>
      </c>
      <c r="K43" s="34">
        <f>J43/G43</f>
        <v>1</v>
      </c>
      <c r="L43" s="31">
        <f>SUM(L34:L42)</f>
        <v>7279339</v>
      </c>
      <c r="M43" s="38">
        <f>SUM(M34:M42)</f>
        <v>1</v>
      </c>
      <c r="N43" s="34">
        <f>M43/G43</f>
        <v>1</v>
      </c>
      <c r="O43" s="108">
        <f>SUM(O34:O42)</f>
        <v>0.74568661026797167</v>
      </c>
      <c r="P43" s="31">
        <f>SUM(P34:P42)</f>
        <v>2482589</v>
      </c>
      <c r="Q43" s="38">
        <f>SUM(Q34:Q42)</f>
        <v>1</v>
      </c>
      <c r="R43" s="34">
        <f>Q43/K43</f>
        <v>1</v>
      </c>
      <c r="S43" s="108">
        <f>SUM(S34:S42)</f>
        <v>0.25431338973202833</v>
      </c>
    </row>
    <row r="44" spans="2:19" ht="30" x14ac:dyDescent="0.25">
      <c r="B44" s="37" t="s">
        <v>50</v>
      </c>
      <c r="C44" s="24"/>
      <c r="D44" s="25"/>
      <c r="E44" s="24"/>
      <c r="F44" s="26"/>
      <c r="G44" s="25"/>
      <c r="H44" s="24"/>
      <c r="I44" s="27"/>
      <c r="J44" s="26"/>
      <c r="K44" s="28"/>
      <c r="L44" s="24"/>
      <c r="M44" s="26"/>
      <c r="N44" s="28"/>
      <c r="O44" s="25"/>
      <c r="P44" s="29"/>
      <c r="Q44" s="26"/>
      <c r="R44" s="28"/>
      <c r="S44" s="25"/>
    </row>
    <row r="45" spans="2:19" x14ac:dyDescent="0.25">
      <c r="B45" s="42" t="s">
        <v>51</v>
      </c>
      <c r="C45" s="24">
        <v>37971417</v>
      </c>
      <c r="D45" s="43">
        <f>C45/C$49</f>
        <v>0.75862909390440791</v>
      </c>
      <c r="E45" s="24">
        <v>33270711</v>
      </c>
      <c r="F45" s="44">
        <f t="shared" si="1"/>
        <v>0.66471391729956819</v>
      </c>
      <c r="G45" s="43">
        <f t="shared" si="2"/>
        <v>0.82576551257461106</v>
      </c>
      <c r="H45" s="24">
        <v>4700706</v>
      </c>
      <c r="I45" s="27">
        <f t="shared" si="3"/>
        <v>9.3915176604839737E-2</v>
      </c>
      <c r="J45" s="44">
        <f t="shared" si="4"/>
        <v>0.48153459029814605</v>
      </c>
      <c r="K45" s="45">
        <f t="shared" si="5"/>
        <v>0.58313720174241057</v>
      </c>
      <c r="L45" s="24">
        <v>3564109</v>
      </c>
      <c r="M45" s="44">
        <f t="shared" si="6"/>
        <v>0.48961986795779122</v>
      </c>
      <c r="N45" s="28">
        <f t="shared" si="7"/>
        <v>0.5929284530559179</v>
      </c>
      <c r="O45" s="25">
        <f t="shared" si="8"/>
        <v>0.36510297965729721</v>
      </c>
      <c r="P45" s="29">
        <v>1136597</v>
      </c>
      <c r="Q45" s="44">
        <f t="shared" si="9"/>
        <v>0.45782729239515685</v>
      </c>
      <c r="R45" s="45">
        <f t="shared" si="10"/>
        <v>0.55442772242657734</v>
      </c>
      <c r="S45" s="25">
        <f t="shared" si="11"/>
        <v>0.11643161064084881</v>
      </c>
    </row>
    <row r="46" spans="2:19" x14ac:dyDescent="0.25">
      <c r="B46" s="42" t="s">
        <v>52</v>
      </c>
      <c r="C46" s="24">
        <v>11751373</v>
      </c>
      <c r="D46" s="43">
        <f t="shared" ref="D46:D48" si="24">C46/C$49</f>
        <v>0.23478010976316013</v>
      </c>
      <c r="E46" s="24">
        <v>6837880</v>
      </c>
      <c r="F46" s="26">
        <f t="shared" si="1"/>
        <v>0.13661367203196745</v>
      </c>
      <c r="G46" s="25">
        <f t="shared" si="2"/>
        <v>0.16971339996682613</v>
      </c>
      <c r="H46" s="24">
        <v>4913493</v>
      </c>
      <c r="I46" s="27">
        <f t="shared" si="3"/>
        <v>9.8166437731192685E-2</v>
      </c>
      <c r="J46" s="26">
        <f t="shared" si="4"/>
        <v>0.50333223109205472</v>
      </c>
      <c r="K46" s="28">
        <f t="shared" si="5"/>
        <v>2.9657777829590417</v>
      </c>
      <c r="L46" s="24">
        <v>3601040</v>
      </c>
      <c r="M46" s="26">
        <f t="shared" si="6"/>
        <v>0.4946932681662442</v>
      </c>
      <c r="N46" s="28">
        <f t="shared" si="7"/>
        <v>2.9148745370898341</v>
      </c>
      <c r="O46" s="25">
        <f t="shared" si="8"/>
        <v>0.36888614626127136</v>
      </c>
      <c r="P46" s="29">
        <v>1312453</v>
      </c>
      <c r="Q46" s="26">
        <f t="shared" si="9"/>
        <v>0.52866302074165317</v>
      </c>
      <c r="R46" s="28">
        <f t="shared" si="10"/>
        <v>3.1150340565034398</v>
      </c>
      <c r="S46" s="25">
        <f t="shared" si="11"/>
        <v>0.13444608483078344</v>
      </c>
    </row>
    <row r="47" spans="2:19" s="48" customFormat="1" x14ac:dyDescent="0.25">
      <c r="B47" s="42" t="s">
        <v>53</v>
      </c>
      <c r="C47" s="46">
        <v>120337</v>
      </c>
      <c r="D47" s="43">
        <f t="shared" si="24"/>
        <v>2.4042070716817003E-3</v>
      </c>
      <c r="E47" s="46">
        <v>71078</v>
      </c>
      <c r="F47" s="26">
        <f t="shared" si="1"/>
        <v>1.420063905872607E-3</v>
      </c>
      <c r="G47" s="25">
        <f t="shared" si="2"/>
        <v>1.764127045640179E-3</v>
      </c>
      <c r="H47" s="46">
        <v>49259</v>
      </c>
      <c r="I47" s="27">
        <f t="shared" si="3"/>
        <v>9.8414316580909349E-4</v>
      </c>
      <c r="J47" s="26">
        <f t="shared" si="4"/>
        <v>5.0460318904216464E-3</v>
      </c>
      <c r="K47" s="28">
        <f t="shared" si="5"/>
        <v>2.8603562894703574</v>
      </c>
      <c r="L47" s="46">
        <v>44800</v>
      </c>
      <c r="M47" s="26">
        <f t="shared" si="6"/>
        <v>6.1544049535266869E-3</v>
      </c>
      <c r="N47" s="28">
        <f t="shared" si="7"/>
        <v>3.4886404404583757</v>
      </c>
      <c r="O47" s="25">
        <f t="shared" si="8"/>
        <v>4.589257368011729E-3</v>
      </c>
      <c r="P47" s="47">
        <v>4459</v>
      </c>
      <c r="Q47" s="26">
        <f t="shared" si="9"/>
        <v>1.7961088202678736E-3</v>
      </c>
      <c r="R47" s="28">
        <f t="shared" si="10"/>
        <v>1.0181289520540675</v>
      </c>
      <c r="S47" s="25">
        <f t="shared" si="11"/>
        <v>4.5677452240991737E-4</v>
      </c>
    </row>
    <row r="48" spans="2:19" s="48" customFormat="1" ht="30" x14ac:dyDescent="0.25">
      <c r="B48" s="49" t="s">
        <v>54</v>
      </c>
      <c r="C48" s="46">
        <v>209550</v>
      </c>
      <c r="D48" s="43">
        <f t="shared" si="24"/>
        <v>4.1865892607502288E-3</v>
      </c>
      <c r="E48" s="46">
        <v>111080</v>
      </c>
      <c r="F48" s="26">
        <f t="shared" si="1"/>
        <v>2.2192619187980695E-3</v>
      </c>
      <c r="G48" s="25">
        <f t="shared" si="2"/>
        <v>2.7569604129225795E-3</v>
      </c>
      <c r="H48" s="46">
        <v>98470</v>
      </c>
      <c r="I48" s="27">
        <f t="shared" si="3"/>
        <v>1.9673273419521598E-3</v>
      </c>
      <c r="J48" s="26">
        <f t="shared" si="4"/>
        <v>1.0087146719377566E-2</v>
      </c>
      <c r="K48" s="28">
        <f t="shared" si="5"/>
        <v>3.6587927313343078</v>
      </c>
      <c r="L48" s="46">
        <v>69390</v>
      </c>
      <c r="M48" s="26">
        <f t="shared" si="6"/>
        <v>9.5324589224378749E-3</v>
      </c>
      <c r="N48" s="28">
        <f t="shared" si="7"/>
        <v>3.4575973154191111</v>
      </c>
      <c r="O48" s="25">
        <f t="shared" si="8"/>
        <v>7.108226981391381E-3</v>
      </c>
      <c r="P48" s="47">
        <v>29080</v>
      </c>
      <c r="Q48" s="26">
        <f t="shared" si="9"/>
        <v>1.1713578042922126E-2</v>
      </c>
      <c r="R48" s="28">
        <f t="shared" si="10"/>
        <v>4.2487291395326485</v>
      </c>
      <c r="S48" s="25">
        <f t="shared" si="11"/>
        <v>2.9789197379861848E-3</v>
      </c>
    </row>
    <row r="49" spans="2:27" s="36" customFormat="1" x14ac:dyDescent="0.25">
      <c r="B49" s="30" t="s">
        <v>0</v>
      </c>
      <c r="C49" s="31">
        <f>SUM(C45:C48)</f>
        <v>50052677</v>
      </c>
      <c r="D49" s="108">
        <f>SUM(D45:D48)</f>
        <v>0.99999999999999989</v>
      </c>
      <c r="E49" s="31">
        <f>SUM(E45:E48)</f>
        <v>40290749</v>
      </c>
      <c r="F49" s="38">
        <f t="shared" ref="F49:G49" si="25">SUM(F45:F48)</f>
        <v>0.80496691515620633</v>
      </c>
      <c r="G49" s="108">
        <f t="shared" si="25"/>
        <v>1</v>
      </c>
      <c r="H49" s="31">
        <f>SUM(H45:H48)</f>
        <v>9761928</v>
      </c>
      <c r="I49" s="38">
        <f t="shared" ref="I49:J49" si="26">SUM(I45:I48)</f>
        <v>0.19503308484379367</v>
      </c>
      <c r="J49" s="38">
        <f t="shared" si="26"/>
        <v>1</v>
      </c>
      <c r="K49" s="34">
        <f>J49/G49</f>
        <v>1</v>
      </c>
      <c r="L49" s="31">
        <f>SUM(L45:L48)</f>
        <v>7279339</v>
      </c>
      <c r="M49" s="38">
        <f>SUM(M45:M48)</f>
        <v>1</v>
      </c>
      <c r="N49" s="51">
        <f>M49/G49</f>
        <v>1</v>
      </c>
      <c r="O49" s="108">
        <f>SUM(O45:O48)</f>
        <v>0.74568661026797167</v>
      </c>
      <c r="P49" s="35">
        <f>SUM(P45:P48)</f>
        <v>2482589</v>
      </c>
      <c r="Q49" s="38">
        <f>SUM(Q45:Q48)</f>
        <v>1</v>
      </c>
      <c r="R49" s="51">
        <f>Q49/K49</f>
        <v>1</v>
      </c>
      <c r="S49" s="108">
        <f>SUM(S45:S48)</f>
        <v>0.25431338973202838</v>
      </c>
    </row>
    <row r="50" spans="2:27" x14ac:dyDescent="0.25">
      <c r="B50" s="37" t="s">
        <v>55</v>
      </c>
      <c r="C50" s="24"/>
      <c r="D50" s="32"/>
      <c r="E50" s="24"/>
      <c r="F50" s="33"/>
      <c r="G50" s="32"/>
      <c r="H50" s="24"/>
      <c r="I50" s="50"/>
      <c r="J50" s="33"/>
      <c r="K50" s="34"/>
      <c r="L50" s="24"/>
      <c r="M50" s="33"/>
      <c r="N50" s="51"/>
      <c r="O50" s="32"/>
      <c r="P50" s="29"/>
      <c r="Q50" s="33"/>
      <c r="R50" s="51"/>
      <c r="S50" s="32"/>
    </row>
    <row r="51" spans="2:27" x14ac:dyDescent="0.25">
      <c r="B51" s="42" t="s">
        <v>51</v>
      </c>
      <c r="C51" s="24">
        <v>41626909</v>
      </c>
      <c r="D51" s="25">
        <f>C51/C$55</f>
        <v>0.83166199082618497</v>
      </c>
      <c r="E51" s="24">
        <v>35822098</v>
      </c>
      <c r="F51" s="26">
        <f t="shared" si="1"/>
        <v>0.71568795411282393</v>
      </c>
      <c r="G51" s="25">
        <f t="shared" si="2"/>
        <v>0.88908990001650257</v>
      </c>
      <c r="H51" s="24">
        <v>5804811</v>
      </c>
      <c r="I51" s="27">
        <f t="shared" si="3"/>
        <v>0.11597403671336101</v>
      </c>
      <c r="J51" s="26">
        <f t="shared" si="4"/>
        <v>0.5946377600818199</v>
      </c>
      <c r="K51" s="28">
        <f t="shared" si="5"/>
        <v>0.66881623564814163</v>
      </c>
      <c r="L51" s="24">
        <v>4342416</v>
      </c>
      <c r="M51" s="26">
        <f t="shared" si="6"/>
        <v>0.5965398781400344</v>
      </c>
      <c r="N51" s="28">
        <f t="shared" si="7"/>
        <v>0.67095563466524799</v>
      </c>
      <c r="O51" s="25">
        <f t="shared" si="8"/>
        <v>0.44483179961991115</v>
      </c>
      <c r="P51" s="29">
        <v>1462395</v>
      </c>
      <c r="Q51" s="26">
        <f t="shared" si="9"/>
        <v>0.58906045261620021</v>
      </c>
      <c r="R51" s="28">
        <f t="shared" si="10"/>
        <v>0.66254318332180639</v>
      </c>
      <c r="S51" s="25">
        <f t="shared" si="11"/>
        <v>0.14980596046190875</v>
      </c>
    </row>
    <row r="52" spans="2:27" x14ac:dyDescent="0.25">
      <c r="B52" s="42" t="s">
        <v>52</v>
      </c>
      <c r="C52" s="24">
        <v>8174929</v>
      </c>
      <c r="D52" s="25">
        <f t="shared" ref="D52:D54" si="27">C52/C$55</f>
        <v>0.16332650898971898</v>
      </c>
      <c r="E52" s="24">
        <v>4339744</v>
      </c>
      <c r="F52" s="26">
        <f t="shared" si="1"/>
        <v>8.6703534358412035E-2</v>
      </c>
      <c r="G52" s="25">
        <f t="shared" si="2"/>
        <v>0.1077106806825557</v>
      </c>
      <c r="H52" s="24">
        <v>3835185</v>
      </c>
      <c r="I52" s="27">
        <f t="shared" si="3"/>
        <v>7.6622974631306934E-2</v>
      </c>
      <c r="J52" s="26">
        <f t="shared" si="4"/>
        <v>0.39287167452986749</v>
      </c>
      <c r="K52" s="28">
        <f t="shared" si="5"/>
        <v>3.6474718388210419</v>
      </c>
      <c r="L52" s="24">
        <v>2841745</v>
      </c>
      <c r="M52" s="26">
        <f t="shared" si="6"/>
        <v>0.3903850335861539</v>
      </c>
      <c r="N52" s="28">
        <f t="shared" si="7"/>
        <v>3.6243855401554321</v>
      </c>
      <c r="O52" s="25">
        <f t="shared" si="8"/>
        <v>0.29110489239420739</v>
      </c>
      <c r="P52" s="29">
        <v>993440</v>
      </c>
      <c r="Q52" s="26">
        <f t="shared" si="9"/>
        <v>0.4001628944621925</v>
      </c>
      <c r="R52" s="28">
        <f t="shared" si="10"/>
        <v>3.7151644751141282</v>
      </c>
      <c r="S52" s="25">
        <f t="shared" si="11"/>
        <v>0.10176678213566008</v>
      </c>
    </row>
    <row r="53" spans="2:27" s="48" customFormat="1" x14ac:dyDescent="0.25">
      <c r="B53" s="42" t="s">
        <v>53</v>
      </c>
      <c r="C53" s="46">
        <v>92300</v>
      </c>
      <c r="D53" s="25">
        <f t="shared" si="27"/>
        <v>1.8440572119649064E-3</v>
      </c>
      <c r="E53" s="46">
        <v>51689</v>
      </c>
      <c r="F53" s="26">
        <f t="shared" si="1"/>
        <v>1.0326920176517232E-3</v>
      </c>
      <c r="G53" s="25">
        <f t="shared" si="2"/>
        <v>1.2828999530388476E-3</v>
      </c>
      <c r="H53" s="31">
        <v>40611</v>
      </c>
      <c r="I53" s="27">
        <f t="shared" si="3"/>
        <v>8.1136519431318326E-4</v>
      </c>
      <c r="J53" s="26">
        <f t="shared" si="4"/>
        <v>4.1601413163465254E-3</v>
      </c>
      <c r="K53" s="28">
        <f t="shared" si="5"/>
        <v>3.2427636360047103</v>
      </c>
      <c r="L53" s="46">
        <v>38079</v>
      </c>
      <c r="M53" s="26">
        <f t="shared" si="6"/>
        <v>5.2311068353871138E-3</v>
      </c>
      <c r="N53" s="28">
        <f t="shared" si="7"/>
        <v>4.0775641335055148</v>
      </c>
      <c r="O53" s="25">
        <f t="shared" si="8"/>
        <v>3.9007663240294334E-3</v>
      </c>
      <c r="P53" s="47">
        <v>2532</v>
      </c>
      <c r="Q53" s="26">
        <f t="shared" si="9"/>
        <v>1.0199030125405374E-3</v>
      </c>
      <c r="R53" s="28">
        <f t="shared" si="10"/>
        <v>0.79499809016646961</v>
      </c>
      <c r="S53" s="25">
        <f t="shared" si="11"/>
        <v>2.5937499231709144E-4</v>
      </c>
    </row>
    <row r="54" spans="2:27" ht="30.75" customHeight="1" x14ac:dyDescent="0.25">
      <c r="B54" s="49" t="s">
        <v>54</v>
      </c>
      <c r="C54" s="24">
        <v>158539</v>
      </c>
      <c r="D54" s="25">
        <f t="shared" si="27"/>
        <v>3.1674429721311411E-3</v>
      </c>
      <c r="E54" s="24">
        <v>77218</v>
      </c>
      <c r="F54" s="26">
        <f t="shared" si="1"/>
        <v>1.5427346673185932E-3</v>
      </c>
      <c r="G54" s="25">
        <f t="shared" si="2"/>
        <v>1.9165193479029144E-3</v>
      </c>
      <c r="H54" s="24">
        <v>81321</v>
      </c>
      <c r="I54" s="27">
        <f t="shared" si="3"/>
        <v>1.6247083048125477E-3</v>
      </c>
      <c r="J54" s="26">
        <f t="shared" si="4"/>
        <v>8.3304240719661114E-3</v>
      </c>
      <c r="K54" s="28">
        <f t="shared" si="5"/>
        <v>4.3466423029234704</v>
      </c>
      <c r="L54" s="24">
        <v>57099</v>
      </c>
      <c r="M54" s="26">
        <f t="shared" si="6"/>
        <v>7.8439814384245604E-3</v>
      </c>
      <c r="N54" s="28">
        <f t="shared" si="7"/>
        <v>4.0928266375226361</v>
      </c>
      <c r="O54" s="25">
        <f t="shared" si="8"/>
        <v>5.8491519298236984E-3</v>
      </c>
      <c r="P54" s="29">
        <v>24222</v>
      </c>
      <c r="Q54" s="26">
        <f t="shared" si="9"/>
        <v>9.7567499090667042E-3</v>
      </c>
      <c r="R54" s="28">
        <f t="shared" si="10"/>
        <v>5.0908695076533892</v>
      </c>
      <c r="S54" s="25">
        <f t="shared" si="11"/>
        <v>2.4812721421424129E-3</v>
      </c>
    </row>
    <row r="55" spans="2:27" s="36" customFormat="1" ht="15.75" thickBot="1" x14ac:dyDescent="0.3">
      <c r="B55" s="52" t="s">
        <v>0</v>
      </c>
      <c r="C55" s="53">
        <f>SUM(C51:C54)</f>
        <v>50052677</v>
      </c>
      <c r="D55" s="109">
        <f>SUM(D51:D54)</f>
        <v>1</v>
      </c>
      <c r="E55" s="53">
        <f>SUM(E51:E54)</f>
        <v>40290749</v>
      </c>
      <c r="F55" s="110">
        <f t="shared" ref="F55:G55" si="28">SUM(F51:F54)</f>
        <v>0.80496691515620633</v>
      </c>
      <c r="G55" s="109">
        <f t="shared" si="28"/>
        <v>1</v>
      </c>
      <c r="H55" s="53">
        <f>SUM(H51:H54)</f>
        <v>9761928</v>
      </c>
      <c r="I55" s="110">
        <f t="shared" ref="I55:J55" si="29">SUM(I51:I54)</f>
        <v>0.19503308484379367</v>
      </c>
      <c r="J55" s="110">
        <f t="shared" si="29"/>
        <v>1</v>
      </c>
      <c r="K55" s="82">
        <f>J55/G55</f>
        <v>1</v>
      </c>
      <c r="L55" s="53">
        <f>SUM(L51:L54)</f>
        <v>7279339</v>
      </c>
      <c r="M55" s="110">
        <f>SUM(M51:M54)</f>
        <v>0.99999999999999989</v>
      </c>
      <c r="N55" s="54">
        <f>M55/G55</f>
        <v>0.99999999999999989</v>
      </c>
      <c r="O55" s="109">
        <f>SUM(O51:O54)</f>
        <v>0.74568661026797178</v>
      </c>
      <c r="P55" s="55">
        <f>SUM(P51:P54)</f>
        <v>2482589</v>
      </c>
      <c r="Q55" s="110">
        <f>SUM(Q51:Q54)</f>
        <v>0.99999999999999989</v>
      </c>
      <c r="R55" s="82">
        <f>Q55/K55</f>
        <v>0.99999999999999989</v>
      </c>
      <c r="S55" s="109">
        <f>SUM(S51:S54)</f>
        <v>0.25431338973202833</v>
      </c>
    </row>
    <row r="56" spans="2:27" s="56" customFormat="1" x14ac:dyDescent="0.25">
      <c r="C56" s="57"/>
      <c r="D56" s="58"/>
      <c r="E56" s="58"/>
      <c r="F56" s="58"/>
      <c r="G56" s="58"/>
      <c r="H56" s="59"/>
      <c r="I56" s="60"/>
      <c r="J56" s="61"/>
      <c r="K56" s="62"/>
      <c r="L56" s="57"/>
      <c r="M56" s="58"/>
      <c r="N56" s="62"/>
      <c r="O56" s="63"/>
      <c r="Q56" s="58"/>
      <c r="R56" s="62"/>
      <c r="S56" s="63"/>
      <c r="U56" s="64"/>
      <c r="V56" s="64"/>
      <c r="W56" s="64"/>
      <c r="X56" s="64"/>
      <c r="Y56" s="64"/>
      <c r="Z56" s="64"/>
      <c r="AA56" s="64"/>
    </row>
    <row r="57" spans="2:27" s="56" customFormat="1" x14ac:dyDescent="0.25">
      <c r="D57" s="58"/>
      <c r="E57" s="65"/>
      <c r="F57" s="58"/>
      <c r="G57" s="58"/>
      <c r="I57" s="60"/>
      <c r="J57" s="61"/>
      <c r="K57" s="61"/>
      <c r="M57" s="58"/>
      <c r="N57" s="61"/>
      <c r="O57" s="66"/>
      <c r="P57" s="67"/>
      <c r="Q57" s="68"/>
      <c r="R57" s="69"/>
      <c r="S57" s="70"/>
      <c r="U57" s="64"/>
      <c r="V57" s="64"/>
      <c r="W57" s="64"/>
      <c r="X57" s="64"/>
      <c r="Y57" s="64"/>
      <c r="Z57" s="64"/>
      <c r="AA57" s="64"/>
    </row>
    <row r="58" spans="2:27" s="56" customFormat="1" x14ac:dyDescent="0.25">
      <c r="C58" s="67"/>
      <c r="D58" s="68"/>
      <c r="E58" s="67"/>
      <c r="F58" s="70"/>
      <c r="G58" s="70"/>
      <c r="H58" s="67"/>
      <c r="I58" s="71"/>
      <c r="J58" s="69"/>
      <c r="K58" s="69"/>
      <c r="L58" s="67"/>
      <c r="M58" s="68"/>
      <c r="N58" s="69"/>
      <c r="O58" s="66"/>
      <c r="P58" s="67"/>
      <c r="Q58" s="68"/>
      <c r="R58" s="69"/>
      <c r="S58" s="70"/>
      <c r="U58" s="64"/>
      <c r="V58" s="64"/>
      <c r="W58" s="64"/>
      <c r="X58" s="64"/>
      <c r="Y58" s="64"/>
      <c r="Z58" s="64"/>
      <c r="AA58" s="64"/>
    </row>
    <row r="59" spans="2:27" s="56" customFormat="1" x14ac:dyDescent="0.25">
      <c r="C59" s="67"/>
      <c r="D59" s="68"/>
      <c r="E59" s="67"/>
      <c r="F59" s="70"/>
      <c r="G59" s="70"/>
      <c r="H59" s="67"/>
      <c r="I59" s="71"/>
      <c r="J59" s="69"/>
      <c r="K59" s="69"/>
      <c r="L59" s="67"/>
      <c r="M59" s="68"/>
      <c r="N59" s="69"/>
      <c r="O59" s="66"/>
      <c r="P59" s="67"/>
      <c r="Q59" s="68"/>
      <c r="R59" s="69"/>
      <c r="S59" s="70"/>
      <c r="U59" s="64"/>
      <c r="V59" s="64"/>
      <c r="W59" s="64"/>
      <c r="X59" s="64"/>
      <c r="Y59" s="64"/>
      <c r="Z59" s="64"/>
      <c r="AA59" s="64"/>
    </row>
    <row r="60" spans="2:27" s="64" customFormat="1" ht="13.5" customHeight="1" x14ac:dyDescent="0.25">
      <c r="B60" s="72"/>
      <c r="I60" s="73"/>
      <c r="O60" s="74"/>
      <c r="R60" s="75"/>
      <c r="S60" s="74"/>
    </row>
    <row r="61" spans="2:27" s="64" customFormat="1" ht="13.5" customHeight="1" x14ac:dyDescent="0.25">
      <c r="B61" s="56"/>
      <c r="I61" s="73"/>
      <c r="O61" s="74"/>
      <c r="R61" s="75"/>
      <c r="S61" s="74"/>
    </row>
    <row r="62" spans="2:27" s="64" customFormat="1" ht="15" customHeight="1" x14ac:dyDescent="0.25">
      <c r="B62" s="56"/>
      <c r="I62" s="73"/>
      <c r="O62" s="74"/>
      <c r="R62" s="75"/>
      <c r="S62" s="74"/>
    </row>
    <row r="65" spans="4:18" x14ac:dyDescent="0.25">
      <c r="D65" s="78"/>
      <c r="F65" s="78"/>
      <c r="G65" s="78"/>
      <c r="J65" s="78"/>
      <c r="K65" s="78"/>
      <c r="M65" s="78"/>
      <c r="N65" s="78"/>
      <c r="Q65" s="78"/>
      <c r="R65" s="78"/>
    </row>
    <row r="66" spans="4:18" x14ac:dyDescent="0.25">
      <c r="D66" s="78"/>
      <c r="F66" s="78"/>
      <c r="G66" s="78"/>
      <c r="J66" s="78"/>
      <c r="K66" s="78"/>
      <c r="M66" s="78"/>
      <c r="N66" s="78"/>
      <c r="Q66" s="78"/>
      <c r="R66" s="78"/>
    </row>
    <row r="67" spans="4:18" x14ac:dyDescent="0.25">
      <c r="D67" s="78"/>
      <c r="F67" s="78"/>
      <c r="G67" s="78"/>
      <c r="J67" s="78"/>
      <c r="K67" s="78"/>
      <c r="M67" s="78"/>
      <c r="N67" s="78"/>
      <c r="Q67" s="78"/>
      <c r="R67" s="78"/>
    </row>
  </sheetData>
  <sheetProtection algorithmName="SHA-512" hashValue="//bGIZaKKnVHuYy53kSOxQDyOzQwZ5VPiKxWT+lcoV1ifmR3FcvkNHmxXpE76kbNYx7aLiJNRfEl83tNhWvSeg==" saltValue="0mpvfd/1Jit2zCdLPnG5N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7"/>
  <sheetViews>
    <sheetView workbookViewId="0">
      <pane xSplit="2" ySplit="1" topLeftCell="C35" activePane="bottomRight" state="frozen"/>
      <selection activeCell="D57" sqref="D57"/>
      <selection pane="topRight" activeCell="D57" sqref="D57"/>
      <selection pane="bottomLeft" activeCell="D57" sqref="D57"/>
      <selection pane="bottomRight" activeCell="D57" sqref="D57"/>
    </sheetView>
  </sheetViews>
  <sheetFormatPr defaultRowHeight="15" x14ac:dyDescent="0.25"/>
  <cols>
    <col min="1" max="1" width="9.140625" style="15"/>
    <col min="2" max="2" width="24.28515625" style="76" customWidth="1"/>
    <col min="3" max="3" width="14.28515625" style="77" customWidth="1"/>
    <col min="4" max="4" width="15.5703125" style="80" customWidth="1"/>
    <col min="5" max="5" width="15.140625" style="77" customWidth="1"/>
    <col min="6" max="6" width="13.28515625" style="80" customWidth="1"/>
    <col min="7" max="7" width="11.42578125" style="80" customWidth="1"/>
    <col min="8" max="8" width="13" style="77" customWidth="1"/>
    <col min="9" max="9" width="12.28515625" style="79" customWidth="1"/>
    <col min="10" max="10" width="10.28515625" style="80" customWidth="1"/>
    <col min="11" max="11" width="11.85546875" style="81" customWidth="1"/>
    <col min="12" max="12" width="13.85546875" style="77" customWidth="1"/>
    <col min="13" max="13" width="10.5703125" style="80" customWidth="1"/>
    <col min="14" max="14" width="15.28515625" style="81" customWidth="1"/>
    <col min="15" max="15" width="12" style="80" customWidth="1"/>
    <col min="16" max="16" width="14.7109375" style="77" customWidth="1"/>
    <col min="17" max="17" width="10.42578125" style="80" customWidth="1"/>
    <col min="18" max="18" width="14.7109375" style="81" customWidth="1"/>
    <col min="19" max="19" width="10.85546875" style="80" customWidth="1"/>
    <col min="20" max="16384" width="9.140625" style="15"/>
  </cols>
  <sheetData>
    <row r="1" spans="2:19" s="8" customFormat="1" ht="75.75" thickBot="1" x14ac:dyDescent="0.3">
      <c r="B1" s="1"/>
      <c r="C1" s="2" t="s">
        <v>16</v>
      </c>
      <c r="D1" s="3" t="s">
        <v>17</v>
      </c>
      <c r="E1" s="4" t="s">
        <v>15</v>
      </c>
      <c r="F1" s="3" t="s">
        <v>19</v>
      </c>
      <c r="G1" s="5" t="s">
        <v>20</v>
      </c>
      <c r="H1" s="2" t="s">
        <v>38</v>
      </c>
      <c r="I1" s="6" t="s">
        <v>19</v>
      </c>
      <c r="J1" s="3" t="s">
        <v>20</v>
      </c>
      <c r="K1" s="7" t="s">
        <v>21</v>
      </c>
      <c r="L1" s="4" t="s">
        <v>39</v>
      </c>
      <c r="M1" s="3" t="s">
        <v>26</v>
      </c>
      <c r="N1" s="7" t="s">
        <v>22</v>
      </c>
      <c r="O1" s="5" t="s">
        <v>23</v>
      </c>
      <c r="P1" s="2" t="s">
        <v>18</v>
      </c>
      <c r="Q1" s="3" t="s">
        <v>27</v>
      </c>
      <c r="R1" s="7" t="s">
        <v>24</v>
      </c>
      <c r="S1" s="5" t="s">
        <v>25</v>
      </c>
    </row>
    <row r="2" spans="2:19" ht="15.75" thickBot="1" x14ac:dyDescent="0.3">
      <c r="B2" s="9" t="s">
        <v>0</v>
      </c>
      <c r="C2" s="10">
        <f>C11</f>
        <v>51667131</v>
      </c>
      <c r="D2" s="11">
        <f>C2/C2</f>
        <v>1</v>
      </c>
      <c r="E2" s="10">
        <f>E11</f>
        <v>41441332</v>
      </c>
      <c r="F2" s="12">
        <f>E2/C2</f>
        <v>0.8020830883758574</v>
      </c>
      <c r="G2" s="11">
        <f>E2/E2</f>
        <v>1</v>
      </c>
      <c r="H2" s="13">
        <f>H11</f>
        <v>10225799</v>
      </c>
      <c r="I2" s="12">
        <f>H2/C2</f>
        <v>0.19791691162414263</v>
      </c>
      <c r="J2" s="12">
        <f>H2/H2</f>
        <v>1</v>
      </c>
      <c r="K2" s="14">
        <f>J2/G2</f>
        <v>1</v>
      </c>
      <c r="L2" s="10">
        <f>L11</f>
        <v>7482875</v>
      </c>
      <c r="M2" s="12">
        <f>L2/L2</f>
        <v>1</v>
      </c>
      <c r="N2" s="14">
        <f>M2/G2</f>
        <v>1</v>
      </c>
      <c r="O2" s="11">
        <f>L2/H2</f>
        <v>0.73176433450334788</v>
      </c>
      <c r="P2" s="13">
        <f>P11</f>
        <v>2742924</v>
      </c>
      <c r="Q2" s="12">
        <f>P2/P2</f>
        <v>1</v>
      </c>
      <c r="R2" s="14">
        <f>Q2/K2</f>
        <v>1</v>
      </c>
      <c r="S2" s="11">
        <f>P2/H2</f>
        <v>0.26823566549665212</v>
      </c>
    </row>
    <row r="3" spans="2:19" x14ac:dyDescent="0.25">
      <c r="B3" s="16" t="s">
        <v>1</v>
      </c>
      <c r="C3" s="17"/>
      <c r="D3" s="18"/>
      <c r="E3" s="17"/>
      <c r="F3" s="19"/>
      <c r="G3" s="18"/>
      <c r="H3" s="17"/>
      <c r="I3" s="20"/>
      <c r="J3" s="19"/>
      <c r="K3" s="21"/>
      <c r="L3" s="17"/>
      <c r="M3" s="19"/>
      <c r="N3" s="21"/>
      <c r="O3" s="18"/>
      <c r="P3" s="22"/>
      <c r="Q3" s="19"/>
      <c r="R3" s="21"/>
      <c r="S3" s="18"/>
    </row>
    <row r="4" spans="2:19" x14ac:dyDescent="0.25">
      <c r="B4" s="23" t="s">
        <v>2</v>
      </c>
      <c r="C4" s="24">
        <v>20988</v>
      </c>
      <c r="D4" s="25">
        <f>C4/C$11</f>
        <v>4.0621570413886541E-4</v>
      </c>
      <c r="E4" s="24">
        <v>5468</v>
      </c>
      <c r="F4" s="26">
        <f>E4/C$2</f>
        <v>1.0583130694831885E-4</v>
      </c>
      <c r="G4" s="25">
        <f>E4/E$2</f>
        <v>1.3194556584233345E-4</v>
      </c>
      <c r="H4" s="24">
        <v>15520</v>
      </c>
      <c r="I4" s="27">
        <f>H4/C$2</f>
        <v>3.0038439719054651E-4</v>
      </c>
      <c r="J4" s="26">
        <f>H4/H$2</f>
        <v>1.5177298126043744E-3</v>
      </c>
      <c r="K4" s="28">
        <f>J4/G4</f>
        <v>11.502696607614423</v>
      </c>
      <c r="L4" s="24">
        <v>14985</v>
      </c>
      <c r="M4" s="26">
        <f>L4/L$2</f>
        <v>2.0025725406344489E-3</v>
      </c>
      <c r="N4" s="28">
        <f>M4/G4</f>
        <v>15.177262895119913</v>
      </c>
      <c r="O4" s="25">
        <f>L4/H$2</f>
        <v>1.4654111624920459E-3</v>
      </c>
      <c r="P4" s="29">
        <v>535</v>
      </c>
      <c r="Q4" s="26">
        <f>P4/P$2</f>
        <v>1.9504732905468764E-4</v>
      </c>
      <c r="R4" s="28">
        <f>Q4/G4</f>
        <v>1.4782408776643299</v>
      </c>
      <c r="S4" s="25">
        <f>P4/H$2</f>
        <v>5.2318650112328631E-5</v>
      </c>
    </row>
    <row r="5" spans="2:19" x14ac:dyDescent="0.25">
      <c r="B5" s="23" t="s">
        <v>3</v>
      </c>
      <c r="C5" s="24">
        <v>1988243</v>
      </c>
      <c r="D5" s="25">
        <f t="shared" ref="D5:D10" si="0">C5/C$11</f>
        <v>3.8481776741193546E-2</v>
      </c>
      <c r="E5" s="24">
        <v>635448</v>
      </c>
      <c r="F5" s="26">
        <f t="shared" ref="F5:F54" si="1">E5/C$2</f>
        <v>1.2298883017135206E-2</v>
      </c>
      <c r="G5" s="25">
        <f t="shared" ref="G5:G54" si="2">E5/E$2</f>
        <v>1.5333677015980084E-2</v>
      </c>
      <c r="H5" s="24">
        <v>1352795</v>
      </c>
      <c r="I5" s="27">
        <f t="shared" ref="I5:I54" si="3">H5/C$2</f>
        <v>2.6182893724058336E-2</v>
      </c>
      <c r="J5" s="26">
        <f t="shared" ref="J5:J54" si="4">H5/H$2</f>
        <v>0.13229235192281796</v>
      </c>
      <c r="K5" s="28">
        <f t="shared" ref="K5:K54" si="5">J5/G5</f>
        <v>8.6275687028589871</v>
      </c>
      <c r="L5" s="24">
        <v>1089319</v>
      </c>
      <c r="M5" s="26">
        <f t="shared" ref="M5:M54" si="6">L5/L$2</f>
        <v>0.14557492942218064</v>
      </c>
      <c r="N5" s="28">
        <f t="shared" ref="N5:N54" si="7">M5/G5</f>
        <v>9.4938043412854505</v>
      </c>
      <c r="O5" s="25">
        <f t="shared" ref="O5:O54" si="8">L5/H$2</f>
        <v>0.10652654134899385</v>
      </c>
      <c r="P5" s="29">
        <v>263476</v>
      </c>
      <c r="Q5" s="26">
        <f t="shared" ref="Q5:Q54" si="9">P5/P$2</f>
        <v>9.6056616953295093E-2</v>
      </c>
      <c r="R5" s="28">
        <f t="shared" ref="R5:R54" si="10">Q5/G5</f>
        <v>6.264421563933368</v>
      </c>
      <c r="S5" s="25">
        <f t="shared" ref="S5:S54" si="11">P5/H$2</f>
        <v>2.576581057382411E-2</v>
      </c>
    </row>
    <row r="6" spans="2:19" x14ac:dyDescent="0.25">
      <c r="B6" s="23" t="s">
        <v>4</v>
      </c>
      <c r="C6" s="24">
        <v>2625791</v>
      </c>
      <c r="D6" s="25">
        <f t="shared" si="0"/>
        <v>5.0821304554340363E-2</v>
      </c>
      <c r="E6" s="24">
        <v>1251965</v>
      </c>
      <c r="F6" s="26">
        <f t="shared" si="1"/>
        <v>2.4231362875558157E-2</v>
      </c>
      <c r="G6" s="25">
        <f t="shared" si="2"/>
        <v>3.0210539564703182E-2</v>
      </c>
      <c r="H6" s="24">
        <v>1373826</v>
      </c>
      <c r="I6" s="27">
        <f t="shared" si="3"/>
        <v>2.6589941678782203E-2</v>
      </c>
      <c r="J6" s="26">
        <f t="shared" si="4"/>
        <v>0.13434901272751401</v>
      </c>
      <c r="K6" s="28">
        <f t="shared" si="5"/>
        <v>4.4470908055042537</v>
      </c>
      <c r="L6" s="24">
        <v>975223</v>
      </c>
      <c r="M6" s="26">
        <f t="shared" si="6"/>
        <v>0.13032731403371031</v>
      </c>
      <c r="N6" s="28">
        <f t="shared" si="7"/>
        <v>4.3139684332543231</v>
      </c>
      <c r="O6" s="25">
        <f t="shared" si="8"/>
        <v>9.5368880221486846E-2</v>
      </c>
      <c r="P6" s="29">
        <v>398603</v>
      </c>
      <c r="Q6" s="26">
        <f t="shared" si="9"/>
        <v>0.14532046823025355</v>
      </c>
      <c r="R6" s="28">
        <f t="shared" si="10"/>
        <v>4.8102572917976056</v>
      </c>
      <c r="S6" s="25">
        <f t="shared" si="11"/>
        <v>3.8980132506027158E-2</v>
      </c>
    </row>
    <row r="7" spans="2:19" x14ac:dyDescent="0.25">
      <c r="B7" s="23" t="s">
        <v>5</v>
      </c>
      <c r="C7" s="24">
        <v>4118812</v>
      </c>
      <c r="D7" s="25">
        <f t="shared" si="0"/>
        <v>7.9718225500076637E-2</v>
      </c>
      <c r="E7" s="24">
        <v>2658817</v>
      </c>
      <c r="F7" s="26">
        <f t="shared" si="1"/>
        <v>5.1460511712949575E-2</v>
      </c>
      <c r="G7" s="25">
        <f t="shared" si="2"/>
        <v>6.4158579651831651E-2</v>
      </c>
      <c r="H7" s="24">
        <v>1459995</v>
      </c>
      <c r="I7" s="27">
        <f t="shared" si="3"/>
        <v>2.8257713787127062E-2</v>
      </c>
      <c r="J7" s="26">
        <f t="shared" si="4"/>
        <v>0.14277564031915746</v>
      </c>
      <c r="K7" s="28">
        <f t="shared" si="5"/>
        <v>2.2253553787187275</v>
      </c>
      <c r="L7" s="24">
        <v>975853</v>
      </c>
      <c r="M7" s="26">
        <f t="shared" si="6"/>
        <v>0.13041150627265591</v>
      </c>
      <c r="N7" s="28">
        <f t="shared" si="7"/>
        <v>2.0326432876219824</v>
      </c>
      <c r="O7" s="25">
        <f t="shared" si="8"/>
        <v>9.543048909918922E-2</v>
      </c>
      <c r="P7" s="29">
        <v>484142</v>
      </c>
      <c r="Q7" s="26">
        <f t="shared" si="9"/>
        <v>0.17650580183774686</v>
      </c>
      <c r="R7" s="28">
        <f t="shared" si="10"/>
        <v>2.7510864921821541</v>
      </c>
      <c r="S7" s="25">
        <f t="shared" si="11"/>
        <v>4.734515121996824E-2</v>
      </c>
    </row>
    <row r="8" spans="2:19" x14ac:dyDescent="0.25">
      <c r="B8" s="23" t="s">
        <v>6</v>
      </c>
      <c r="C8" s="24">
        <v>22958864</v>
      </c>
      <c r="D8" s="25">
        <f t="shared" si="0"/>
        <v>0.44436111616106572</v>
      </c>
      <c r="E8" s="24">
        <v>20258593</v>
      </c>
      <c r="F8" s="26">
        <f t="shared" si="1"/>
        <v>0.39209827617484705</v>
      </c>
      <c r="G8" s="25">
        <f t="shared" si="2"/>
        <v>0.48884994816286309</v>
      </c>
      <c r="H8" s="24">
        <v>2700271</v>
      </c>
      <c r="I8" s="27">
        <f t="shared" si="3"/>
        <v>5.2262839986218702E-2</v>
      </c>
      <c r="J8" s="26">
        <f t="shared" si="4"/>
        <v>0.26406454889246306</v>
      </c>
      <c r="K8" s="28">
        <f t="shared" si="5"/>
        <v>0.54017505757101658</v>
      </c>
      <c r="L8" s="24">
        <v>1856631</v>
      </c>
      <c r="M8" s="26">
        <f t="shared" si="6"/>
        <v>0.24811733458062576</v>
      </c>
      <c r="N8" s="28">
        <f t="shared" si="7"/>
        <v>0.50755315718672034</v>
      </c>
      <c r="O8" s="25">
        <f t="shared" si="8"/>
        <v>0.1815634162181361</v>
      </c>
      <c r="P8" s="29">
        <v>843640</v>
      </c>
      <c r="Q8" s="26">
        <f t="shared" si="9"/>
        <v>0.30756958632466669</v>
      </c>
      <c r="R8" s="28">
        <f t="shared" si="10"/>
        <v>0.62916972269412652</v>
      </c>
      <c r="S8" s="25">
        <f t="shared" si="11"/>
        <v>8.250113267432696E-2</v>
      </c>
    </row>
    <row r="9" spans="2:19" x14ac:dyDescent="0.25">
      <c r="B9" s="23" t="s">
        <v>7</v>
      </c>
      <c r="C9" s="24">
        <v>13486296</v>
      </c>
      <c r="D9" s="25">
        <f t="shared" si="0"/>
        <v>0.26102273803436077</v>
      </c>
      <c r="E9" s="24">
        <v>11460532</v>
      </c>
      <c r="F9" s="26">
        <f t="shared" si="1"/>
        <v>0.22181475491642841</v>
      </c>
      <c r="G9" s="25">
        <f t="shared" si="2"/>
        <v>0.27654835032812169</v>
      </c>
      <c r="H9" s="24">
        <v>2025764</v>
      </c>
      <c r="I9" s="27">
        <f t="shared" si="3"/>
        <v>3.9207983117932367E-2</v>
      </c>
      <c r="J9" s="26">
        <f t="shared" si="4"/>
        <v>0.19810324846009589</v>
      </c>
      <c r="K9" s="28">
        <f t="shared" si="5"/>
        <v>0.7163421811232954</v>
      </c>
      <c r="L9" s="24">
        <v>1483006</v>
      </c>
      <c r="M9" s="26">
        <f t="shared" si="6"/>
        <v>0.19818665953928136</v>
      </c>
      <c r="N9" s="28">
        <f t="shared" si="7"/>
        <v>0.71664379593707572</v>
      </c>
      <c r="O9" s="25">
        <f t="shared" si="8"/>
        <v>0.14502592902520381</v>
      </c>
      <c r="P9" s="29">
        <v>542758</v>
      </c>
      <c r="Q9" s="26">
        <f t="shared" si="9"/>
        <v>0.197875697613204</v>
      </c>
      <c r="R9" s="28">
        <f t="shared" si="10"/>
        <v>0.71551935630216768</v>
      </c>
      <c r="S9" s="25">
        <f t="shared" si="11"/>
        <v>5.3077319434892078E-2</v>
      </c>
    </row>
    <row r="10" spans="2:19" x14ac:dyDescent="0.25">
      <c r="B10" s="23" t="s">
        <v>8</v>
      </c>
      <c r="C10" s="24">
        <v>6468137</v>
      </c>
      <c r="D10" s="25">
        <f t="shared" si="0"/>
        <v>0.12518862330482411</v>
      </c>
      <c r="E10" s="24">
        <v>5170509</v>
      </c>
      <c r="F10" s="26">
        <f t="shared" si="1"/>
        <v>0.1000734683719907</v>
      </c>
      <c r="G10" s="25">
        <f t="shared" si="2"/>
        <v>0.12476695971065795</v>
      </c>
      <c r="H10" s="24">
        <v>1297628</v>
      </c>
      <c r="I10" s="27">
        <f t="shared" si="3"/>
        <v>2.5115154932833408E-2</v>
      </c>
      <c r="J10" s="26">
        <f t="shared" si="4"/>
        <v>0.12689746786534725</v>
      </c>
      <c r="K10" s="28">
        <f t="shared" si="5"/>
        <v>1.0170759002193375</v>
      </c>
      <c r="L10" s="24">
        <v>1087858</v>
      </c>
      <c r="M10" s="26">
        <f t="shared" si="6"/>
        <v>0.14537968361091158</v>
      </c>
      <c r="N10" s="28">
        <f t="shared" si="7"/>
        <v>1.1652097955104121</v>
      </c>
      <c r="O10" s="25">
        <f t="shared" si="8"/>
        <v>0.10638366742784598</v>
      </c>
      <c r="P10" s="29">
        <v>209770</v>
      </c>
      <c r="Q10" s="26">
        <f t="shared" si="9"/>
        <v>7.6476781711779115E-2</v>
      </c>
      <c r="R10" s="28">
        <f t="shared" si="10"/>
        <v>0.61295700311311063</v>
      </c>
      <c r="S10" s="25">
        <f t="shared" si="11"/>
        <v>2.0513800437501267E-2</v>
      </c>
    </row>
    <row r="11" spans="2:19" s="36" customFormat="1" x14ac:dyDescent="0.25">
      <c r="B11" s="30" t="s">
        <v>0</v>
      </c>
      <c r="C11" s="31">
        <f t="shared" ref="C11:H11" si="12">SUM(C4:C10)</f>
        <v>51667131</v>
      </c>
      <c r="D11" s="108">
        <f t="shared" si="12"/>
        <v>1</v>
      </c>
      <c r="E11" s="31">
        <f t="shared" si="12"/>
        <v>41441332</v>
      </c>
      <c r="F11" s="38">
        <f t="shared" si="12"/>
        <v>0.8020830883758574</v>
      </c>
      <c r="G11" s="108">
        <f t="shared" si="12"/>
        <v>1</v>
      </c>
      <c r="H11" s="31">
        <f t="shared" si="12"/>
        <v>10225799</v>
      </c>
      <c r="I11" s="38">
        <f t="shared" ref="I11:J11" si="13">SUM(I4:I10)</f>
        <v>0.1979169116241426</v>
      </c>
      <c r="J11" s="38">
        <f t="shared" si="13"/>
        <v>1</v>
      </c>
      <c r="K11" s="34">
        <f>J11/G11</f>
        <v>1</v>
      </c>
      <c r="L11" s="31">
        <f>SUM(L4:L10)</f>
        <v>7482875</v>
      </c>
      <c r="M11" s="38">
        <f>SUM(M4:M10)</f>
        <v>1</v>
      </c>
      <c r="N11" s="34">
        <f>M11/G11</f>
        <v>1</v>
      </c>
      <c r="O11" s="108">
        <f>SUM(O4:O10)</f>
        <v>0.73176433450334788</v>
      </c>
      <c r="P11" s="35">
        <f>SUM(P4:P10)</f>
        <v>2742924</v>
      </c>
      <c r="Q11" s="38">
        <f>SUM(Q4:Q10)</f>
        <v>1</v>
      </c>
      <c r="R11" s="34">
        <f>Q11/K11</f>
        <v>1</v>
      </c>
      <c r="S11" s="108">
        <f>SUM(S4:S10)</f>
        <v>0.26823566549665218</v>
      </c>
    </row>
    <row r="12" spans="2:19" x14ac:dyDescent="0.25">
      <c r="B12" s="37" t="s">
        <v>9</v>
      </c>
      <c r="C12" s="24"/>
      <c r="D12" s="25"/>
      <c r="E12" s="24"/>
      <c r="F12" s="26"/>
      <c r="G12" s="25"/>
      <c r="H12" s="24"/>
      <c r="I12" s="27"/>
      <c r="J12" s="26"/>
      <c r="K12" s="28"/>
      <c r="L12" s="24"/>
      <c r="M12" s="26"/>
      <c r="N12" s="28"/>
      <c r="O12" s="25"/>
      <c r="P12" s="29"/>
      <c r="Q12" s="26"/>
      <c r="R12" s="28"/>
      <c r="S12" s="25"/>
    </row>
    <row r="13" spans="2:19" x14ac:dyDescent="0.25">
      <c r="B13" s="23" t="s">
        <v>10</v>
      </c>
      <c r="C13" s="24">
        <v>8753834</v>
      </c>
      <c r="D13" s="25">
        <f t="shared" ref="D13:D14" si="14">C13/C$11</f>
        <v>0.16942752249974941</v>
      </c>
      <c r="E13" s="24">
        <v>4551698</v>
      </c>
      <c r="F13" s="26">
        <f t="shared" si="1"/>
        <v>8.8096588912591256E-2</v>
      </c>
      <c r="G13" s="25">
        <f t="shared" si="2"/>
        <v>0.10983474179835725</v>
      </c>
      <c r="H13" s="24">
        <v>4202136</v>
      </c>
      <c r="I13" s="27">
        <f t="shared" si="3"/>
        <v>8.133093358715815E-2</v>
      </c>
      <c r="J13" s="26">
        <f t="shared" si="4"/>
        <v>0.4109347347820938</v>
      </c>
      <c r="K13" s="28">
        <f t="shared" si="5"/>
        <v>3.7413911850998676</v>
      </c>
      <c r="L13" s="24">
        <v>3055380</v>
      </c>
      <c r="M13" s="26">
        <f t="shared" si="6"/>
        <v>0.4083163222691813</v>
      </c>
      <c r="N13" s="28">
        <f t="shared" si="7"/>
        <v>3.7175516196760277</v>
      </c>
      <c r="O13" s="25">
        <f t="shared" si="8"/>
        <v>0.29879132183216195</v>
      </c>
      <c r="P13" s="29">
        <v>1146756</v>
      </c>
      <c r="Q13" s="26">
        <f t="shared" si="9"/>
        <v>0.41807793435035023</v>
      </c>
      <c r="R13" s="28">
        <f t="shared" si="10"/>
        <v>3.8064270694776035</v>
      </c>
      <c r="S13" s="25">
        <f t="shared" si="11"/>
        <v>0.11214341294993184</v>
      </c>
    </row>
    <row r="14" spans="2:19" x14ac:dyDescent="0.25">
      <c r="B14" s="23" t="s">
        <v>11</v>
      </c>
      <c r="C14" s="24">
        <v>42913297</v>
      </c>
      <c r="D14" s="25">
        <f t="shared" si="14"/>
        <v>0.83057247750025065</v>
      </c>
      <c r="E14" s="24">
        <v>36889634</v>
      </c>
      <c r="F14" s="26">
        <f t="shared" si="1"/>
        <v>0.71398649946326609</v>
      </c>
      <c r="G14" s="25">
        <f t="shared" si="2"/>
        <v>0.89016525820164272</v>
      </c>
      <c r="H14" s="24">
        <v>6023663</v>
      </c>
      <c r="I14" s="27">
        <f t="shared" si="3"/>
        <v>0.11658597803698448</v>
      </c>
      <c r="J14" s="26">
        <f t="shared" si="4"/>
        <v>0.58906526521790625</v>
      </c>
      <c r="K14" s="28">
        <f t="shared" si="5"/>
        <v>0.6617482088752441</v>
      </c>
      <c r="L14" s="24">
        <v>4427495</v>
      </c>
      <c r="M14" s="26">
        <f t="shared" si="6"/>
        <v>0.59168367773081876</v>
      </c>
      <c r="N14" s="28">
        <f t="shared" si="7"/>
        <v>0.66468969922075849</v>
      </c>
      <c r="O14" s="25">
        <f t="shared" si="8"/>
        <v>0.43297301267118588</v>
      </c>
      <c r="P14" s="29">
        <v>1596168</v>
      </c>
      <c r="Q14" s="26">
        <f t="shared" si="9"/>
        <v>0.58192206564964977</v>
      </c>
      <c r="R14" s="28">
        <f t="shared" si="10"/>
        <v>0.65372363197512162</v>
      </c>
      <c r="S14" s="25">
        <f t="shared" si="11"/>
        <v>0.15609225254672032</v>
      </c>
    </row>
    <row r="15" spans="2:19" s="36" customFormat="1" x14ac:dyDescent="0.25">
      <c r="B15" s="30" t="s">
        <v>0</v>
      </c>
      <c r="C15" s="31">
        <f>SUM(C13:C14)</f>
        <v>51667131</v>
      </c>
      <c r="D15" s="108">
        <f>SUM(D13:D14)</f>
        <v>1</v>
      </c>
      <c r="E15" s="31">
        <f>SUM(E13:E14)</f>
        <v>41441332</v>
      </c>
      <c r="F15" s="38">
        <f t="shared" ref="F15:G15" si="15">SUM(F13:F14)</f>
        <v>0.8020830883758574</v>
      </c>
      <c r="G15" s="108">
        <f t="shared" si="15"/>
        <v>1</v>
      </c>
      <c r="H15" s="31">
        <f>SUM(H13:H14)</f>
        <v>10225799</v>
      </c>
      <c r="I15" s="38">
        <f t="shared" ref="I15:J15" si="16">SUM(I13:I14)</f>
        <v>0.19791691162414263</v>
      </c>
      <c r="J15" s="38">
        <f t="shared" si="16"/>
        <v>1</v>
      </c>
      <c r="K15" s="34">
        <f>J15/G15</f>
        <v>1</v>
      </c>
      <c r="L15" s="31">
        <f>SUM(L13:L14)</f>
        <v>7482875</v>
      </c>
      <c r="M15" s="38">
        <f>SUM(M13:M14)</f>
        <v>1</v>
      </c>
      <c r="N15" s="34">
        <f>M15/G15</f>
        <v>1</v>
      </c>
      <c r="O15" s="108">
        <f>SUM(O13:O14)</f>
        <v>0.73176433450334777</v>
      </c>
      <c r="P15" s="35">
        <f>SUM(P13:P14)</f>
        <v>2742924</v>
      </c>
      <c r="Q15" s="38">
        <f>SUM(Q13:Q14)</f>
        <v>1</v>
      </c>
      <c r="R15" s="34">
        <f>Q15/K15</f>
        <v>1</v>
      </c>
      <c r="S15" s="108">
        <f>SUM(S13:S14)</f>
        <v>0.26823566549665218</v>
      </c>
    </row>
    <row r="16" spans="2:19" x14ac:dyDescent="0.25">
      <c r="B16" s="37" t="s">
        <v>12</v>
      </c>
      <c r="C16" s="24"/>
      <c r="D16" s="25"/>
      <c r="E16" s="24"/>
      <c r="F16" s="26"/>
      <c r="G16" s="25"/>
      <c r="H16" s="24"/>
      <c r="I16" s="27"/>
      <c r="J16" s="26"/>
      <c r="K16" s="28"/>
      <c r="L16" s="24"/>
      <c r="M16" s="26"/>
      <c r="N16" s="28"/>
      <c r="O16" s="25"/>
      <c r="P16" s="29"/>
      <c r="Q16" s="26"/>
      <c r="R16" s="28"/>
      <c r="S16" s="25"/>
    </row>
    <row r="17" spans="2:19" x14ac:dyDescent="0.25">
      <c r="B17" s="23" t="s">
        <v>28</v>
      </c>
      <c r="C17" s="24">
        <v>42458397</v>
      </c>
      <c r="D17" s="25">
        <f>C17/C$24</f>
        <v>0.8217680404975457</v>
      </c>
      <c r="E17" s="24">
        <v>35944214</v>
      </c>
      <c r="F17" s="26">
        <f t="shared" si="1"/>
        <v>0.69568821229884048</v>
      </c>
      <c r="G17" s="25">
        <f t="shared" si="2"/>
        <v>0.86735180230210751</v>
      </c>
      <c r="H17" s="24">
        <v>6514183</v>
      </c>
      <c r="I17" s="27">
        <f t="shared" si="3"/>
        <v>0.12607982819870528</v>
      </c>
      <c r="J17" s="26">
        <f t="shared" si="4"/>
        <v>0.63703413298070888</v>
      </c>
      <c r="K17" s="28">
        <f t="shared" si="5"/>
        <v>0.73445876435594626</v>
      </c>
      <c r="L17" s="24">
        <v>4600262</v>
      </c>
      <c r="M17" s="26">
        <f t="shared" si="6"/>
        <v>0.61477199605766497</v>
      </c>
      <c r="N17" s="28">
        <f t="shared" si="7"/>
        <v>0.70879197394407856</v>
      </c>
      <c r="O17" s="25">
        <f t="shared" si="8"/>
        <v>0.449868220566432</v>
      </c>
      <c r="P17" s="29">
        <v>1913921</v>
      </c>
      <c r="Q17" s="26">
        <f t="shared" si="9"/>
        <v>0.69776668985360146</v>
      </c>
      <c r="R17" s="28">
        <f t="shared" si="10"/>
        <v>0.80447943729591997</v>
      </c>
      <c r="S17" s="25">
        <f t="shared" si="11"/>
        <v>0.18716591241427688</v>
      </c>
    </row>
    <row r="18" spans="2:19" x14ac:dyDescent="0.25">
      <c r="B18" s="23" t="s">
        <v>29</v>
      </c>
      <c r="C18" s="24">
        <v>5351668</v>
      </c>
      <c r="D18" s="25">
        <f t="shared" ref="D18:D23" si="17">C18/C$24</f>
        <v>0.10357974008659393</v>
      </c>
      <c r="E18" s="24">
        <v>3257447</v>
      </c>
      <c r="F18" s="26">
        <f t="shared" si="1"/>
        <v>6.3046794682677459E-2</v>
      </c>
      <c r="G18" s="25">
        <f t="shared" si="2"/>
        <v>7.8603819973740233E-2</v>
      </c>
      <c r="H18" s="24">
        <v>2094221</v>
      </c>
      <c r="I18" s="27">
        <f t="shared" si="3"/>
        <v>4.0532945403916464E-2</v>
      </c>
      <c r="J18" s="26">
        <f t="shared" si="4"/>
        <v>0.20479778646147848</v>
      </c>
      <c r="K18" s="28">
        <f t="shared" si="5"/>
        <v>2.605443177315006</v>
      </c>
      <c r="L18" s="24">
        <v>1480817</v>
      </c>
      <c r="M18" s="26">
        <f t="shared" si="6"/>
        <v>0.19789412491856406</v>
      </c>
      <c r="N18" s="28">
        <f t="shared" si="7"/>
        <v>2.5176146017416969</v>
      </c>
      <c r="O18" s="25">
        <f t="shared" si="8"/>
        <v>0.1448118626231554</v>
      </c>
      <c r="P18" s="29">
        <v>613404</v>
      </c>
      <c r="Q18" s="26">
        <f t="shared" si="9"/>
        <v>0.2236314239840404</v>
      </c>
      <c r="R18" s="28">
        <f t="shared" si="10"/>
        <v>2.8450452415512455</v>
      </c>
      <c r="S18" s="25">
        <f t="shared" si="11"/>
        <v>5.9985923838323046E-2</v>
      </c>
    </row>
    <row r="19" spans="2:19" x14ac:dyDescent="0.25">
      <c r="B19" s="23" t="s">
        <v>30</v>
      </c>
      <c r="C19" s="24">
        <v>1373476</v>
      </c>
      <c r="D19" s="25">
        <f t="shared" si="17"/>
        <v>2.65831675461136E-2</v>
      </c>
      <c r="E19" s="24">
        <v>625626</v>
      </c>
      <c r="F19" s="26">
        <f t="shared" si="1"/>
        <v>1.2108781499789488E-2</v>
      </c>
      <c r="G19" s="25">
        <f t="shared" si="2"/>
        <v>1.509666725963345E-2</v>
      </c>
      <c r="H19" s="24">
        <v>747850</v>
      </c>
      <c r="I19" s="27">
        <f t="shared" si="3"/>
        <v>1.4474386046324113E-2</v>
      </c>
      <c r="J19" s="26">
        <f t="shared" si="4"/>
        <v>7.3133649507485923E-2</v>
      </c>
      <c r="K19" s="28">
        <f t="shared" si="5"/>
        <v>4.8443572511554196</v>
      </c>
      <c r="L19" s="24">
        <v>625927</v>
      </c>
      <c r="M19" s="26">
        <f t="shared" si="6"/>
        <v>8.3647929438885452E-2</v>
      </c>
      <c r="N19" s="28">
        <f t="shared" si="7"/>
        <v>5.5408208977718729</v>
      </c>
      <c r="O19" s="25">
        <f t="shared" si="8"/>
        <v>6.1210571418429012E-2</v>
      </c>
      <c r="P19" s="29">
        <v>121923</v>
      </c>
      <c r="Q19" s="26">
        <f t="shared" si="9"/>
        <v>4.4450010280999402E-2</v>
      </c>
      <c r="R19" s="28">
        <f t="shared" si="10"/>
        <v>2.9443591434152507</v>
      </c>
      <c r="S19" s="25">
        <f t="shared" si="11"/>
        <v>1.1923078089056904E-2</v>
      </c>
    </row>
    <row r="20" spans="2:19" x14ac:dyDescent="0.25">
      <c r="B20" s="23" t="s">
        <v>40</v>
      </c>
      <c r="C20" s="24">
        <v>1069581</v>
      </c>
      <c r="D20" s="25">
        <f t="shared" si="17"/>
        <v>2.0701381696614816E-2</v>
      </c>
      <c r="E20" s="24">
        <v>540405</v>
      </c>
      <c r="F20" s="26">
        <f t="shared" si="1"/>
        <v>1.0459357613644155E-2</v>
      </c>
      <c r="G20" s="25">
        <f t="shared" si="2"/>
        <v>1.3040242046273996E-2</v>
      </c>
      <c r="H20" s="24">
        <v>529176</v>
      </c>
      <c r="I20" s="27">
        <f t="shared" si="3"/>
        <v>1.024202408297066E-2</v>
      </c>
      <c r="J20" s="26">
        <f t="shared" si="4"/>
        <v>5.1749110265124514E-2</v>
      </c>
      <c r="K20" s="28">
        <f t="shared" si="5"/>
        <v>3.9684163899327967</v>
      </c>
      <c r="L20" s="24">
        <v>492503</v>
      </c>
      <c r="M20" s="26">
        <f t="shared" si="6"/>
        <v>6.581734961495414E-2</v>
      </c>
      <c r="N20" s="28">
        <f t="shared" si="7"/>
        <v>5.0472490756994972</v>
      </c>
      <c r="O20" s="25">
        <f t="shared" si="8"/>
        <v>4.8162789039761102E-2</v>
      </c>
      <c r="P20" s="29">
        <v>36673</v>
      </c>
      <c r="Q20" s="26">
        <f t="shared" si="9"/>
        <v>1.3370038688640298E-2</v>
      </c>
      <c r="R20" s="28">
        <f t="shared" si="10"/>
        <v>1.0252906841142979</v>
      </c>
      <c r="S20" s="25">
        <f t="shared" si="11"/>
        <v>3.5863212253634167E-3</v>
      </c>
    </row>
    <row r="21" spans="2:19" x14ac:dyDescent="0.25">
      <c r="B21" s="23" t="s">
        <v>31</v>
      </c>
      <c r="C21" s="24">
        <v>236388</v>
      </c>
      <c r="D21" s="25">
        <f t="shared" si="17"/>
        <v>4.5752104950437444E-3</v>
      </c>
      <c r="E21" s="24">
        <v>143688</v>
      </c>
      <c r="F21" s="26">
        <f t="shared" si="1"/>
        <v>2.7810330711027869E-3</v>
      </c>
      <c r="G21" s="25">
        <f t="shared" si="2"/>
        <v>3.4672630696329933E-3</v>
      </c>
      <c r="H21" s="24">
        <v>92700</v>
      </c>
      <c r="I21" s="27">
        <f t="shared" si="3"/>
        <v>1.7941774239409577E-3</v>
      </c>
      <c r="J21" s="26">
        <f t="shared" si="4"/>
        <v>9.0653062904913345E-3</v>
      </c>
      <c r="K21" s="28">
        <f t="shared" si="5"/>
        <v>2.6145423950917257</v>
      </c>
      <c r="L21" s="24">
        <v>74469</v>
      </c>
      <c r="M21" s="26">
        <f t="shared" si="6"/>
        <v>9.9519235587925761E-3</v>
      </c>
      <c r="N21" s="28">
        <f t="shared" si="7"/>
        <v>2.8702533839885356</v>
      </c>
      <c r="O21" s="25">
        <f t="shared" si="8"/>
        <v>7.2824627200280389E-3</v>
      </c>
      <c r="P21" s="29">
        <v>18231</v>
      </c>
      <c r="Q21" s="26">
        <f t="shared" si="9"/>
        <v>6.6465567401794582E-3</v>
      </c>
      <c r="R21" s="28">
        <f t="shared" si="10"/>
        <v>1.9169461926299669</v>
      </c>
      <c r="S21" s="25">
        <f t="shared" si="11"/>
        <v>1.7828435704632958E-3</v>
      </c>
    </row>
    <row r="22" spans="2:19" x14ac:dyDescent="0.25">
      <c r="B22" s="23" t="s">
        <v>32</v>
      </c>
      <c r="C22" s="24">
        <v>950465</v>
      </c>
      <c r="D22" s="25">
        <f t="shared" si="17"/>
        <v>1.8395931448177371E-2</v>
      </c>
      <c r="E22" s="24">
        <v>757821</v>
      </c>
      <c r="F22" s="26">
        <f t="shared" si="1"/>
        <v>1.4667371408720178E-2</v>
      </c>
      <c r="G22" s="25">
        <f t="shared" si="2"/>
        <v>1.8286598509912759E-2</v>
      </c>
      <c r="H22" s="24">
        <v>192644</v>
      </c>
      <c r="I22" s="27">
        <f t="shared" si="3"/>
        <v>3.7285600394571937E-3</v>
      </c>
      <c r="J22" s="26">
        <f t="shared" si="4"/>
        <v>1.8839016882690535E-2</v>
      </c>
      <c r="K22" s="28">
        <f t="shared" si="5"/>
        <v>1.0302089189784707</v>
      </c>
      <c r="L22" s="24">
        <v>160247</v>
      </c>
      <c r="M22" s="26">
        <f t="shared" si="6"/>
        <v>2.1415164625895794E-2</v>
      </c>
      <c r="N22" s="28">
        <f t="shared" si="7"/>
        <v>1.1710851864706884</v>
      </c>
      <c r="O22" s="25">
        <f t="shared" si="8"/>
        <v>1.5670853690748273E-2</v>
      </c>
      <c r="P22" s="29">
        <v>32397</v>
      </c>
      <c r="Q22" s="26">
        <f t="shared" si="9"/>
        <v>1.1811118353990121E-2</v>
      </c>
      <c r="R22" s="28">
        <f t="shared" si="10"/>
        <v>0.64588930235371966</v>
      </c>
      <c r="S22" s="25">
        <f t="shared" si="11"/>
        <v>3.1681631919422627E-3</v>
      </c>
    </row>
    <row r="23" spans="2:19" x14ac:dyDescent="0.25">
      <c r="B23" s="23" t="s">
        <v>33</v>
      </c>
      <c r="C23" s="24">
        <v>227156</v>
      </c>
      <c r="D23" s="25">
        <f t="shared" si="17"/>
        <v>4.3965282299108111E-3</v>
      </c>
      <c r="E23" s="24">
        <v>172131</v>
      </c>
      <c r="F23" s="26">
        <f t="shared" si="1"/>
        <v>3.3315378010828588E-3</v>
      </c>
      <c r="G23" s="25">
        <f t="shared" si="2"/>
        <v>4.1536068386991039E-3</v>
      </c>
      <c r="H23" s="24">
        <v>55025</v>
      </c>
      <c r="I23" s="27">
        <f t="shared" si="3"/>
        <v>1.0649904288279526E-3</v>
      </c>
      <c r="J23" s="26">
        <f t="shared" si="4"/>
        <v>5.3809976120203417E-3</v>
      </c>
      <c r="K23" s="28">
        <f t="shared" si="5"/>
        <v>1.2954999885607017</v>
      </c>
      <c r="L23" s="24">
        <v>48650</v>
      </c>
      <c r="M23" s="26">
        <f t="shared" si="6"/>
        <v>6.5015117852429711E-3</v>
      </c>
      <c r="N23" s="28">
        <f t="shared" si="7"/>
        <v>1.5652689428061572</v>
      </c>
      <c r="O23" s="25">
        <f t="shared" si="8"/>
        <v>4.7575744447939964E-3</v>
      </c>
      <c r="P23" s="29">
        <v>6375</v>
      </c>
      <c r="Q23" s="26">
        <f t="shared" si="9"/>
        <v>2.3241620985488477E-3</v>
      </c>
      <c r="R23" s="28">
        <f t="shared" si="10"/>
        <v>0.55955274266564137</v>
      </c>
      <c r="S23" s="25">
        <f t="shared" si="11"/>
        <v>6.2342316722634585E-4</v>
      </c>
    </row>
    <row r="24" spans="2:19" s="36" customFormat="1" x14ac:dyDescent="0.25">
      <c r="B24" s="30" t="s">
        <v>0</v>
      </c>
      <c r="C24" s="31">
        <f>SUM(C17:C23)</f>
        <v>51667131</v>
      </c>
      <c r="D24" s="108">
        <f>SUM(D17:D23)</f>
        <v>1</v>
      </c>
      <c r="E24" s="31">
        <f>SUM(E17:E23)</f>
        <v>41441332</v>
      </c>
      <c r="F24" s="38">
        <f t="shared" ref="F24:G24" si="18">SUM(F17:F23)</f>
        <v>0.8020830883758574</v>
      </c>
      <c r="G24" s="108">
        <f t="shared" si="18"/>
        <v>1</v>
      </c>
      <c r="H24" s="31">
        <f>SUM(H17:H23)</f>
        <v>10225799</v>
      </c>
      <c r="I24" s="38">
        <f t="shared" ref="I24:J24" si="19">SUM(I17:I23)</f>
        <v>0.19791691162414266</v>
      </c>
      <c r="J24" s="38">
        <f t="shared" si="19"/>
        <v>1</v>
      </c>
      <c r="K24" s="34">
        <f>J24/G24</f>
        <v>1</v>
      </c>
      <c r="L24" s="31">
        <f>SUM(L17:L23)</f>
        <v>7482875</v>
      </c>
      <c r="M24" s="38">
        <f>SUM(M17:M23)</f>
        <v>0.99999999999999989</v>
      </c>
      <c r="N24" s="34">
        <f>M24/G24</f>
        <v>0.99999999999999989</v>
      </c>
      <c r="O24" s="108">
        <f>SUM(O17:O23)</f>
        <v>0.73176433450334788</v>
      </c>
      <c r="P24" s="35">
        <f>SUM(P17:P23)</f>
        <v>2742924</v>
      </c>
      <c r="Q24" s="38">
        <f>SUM(Q17:Q23)</f>
        <v>0.99999999999999989</v>
      </c>
      <c r="R24" s="34">
        <f>Q24/K24</f>
        <v>0.99999999999999989</v>
      </c>
      <c r="S24" s="108">
        <f>SUM(S17:S23)</f>
        <v>0.26823566549665218</v>
      </c>
    </row>
    <row r="25" spans="2:19" x14ac:dyDescent="0.25">
      <c r="B25" s="37" t="s">
        <v>13</v>
      </c>
      <c r="C25" s="24"/>
      <c r="D25" s="25"/>
      <c r="E25" s="24"/>
      <c r="F25" s="26"/>
      <c r="G25" s="25"/>
      <c r="H25" s="24"/>
      <c r="I25" s="27"/>
      <c r="J25" s="26"/>
      <c r="K25" s="28"/>
      <c r="L25" s="24"/>
      <c r="M25" s="26"/>
      <c r="N25" s="28"/>
      <c r="O25" s="25"/>
      <c r="P25" s="29"/>
      <c r="Q25" s="26"/>
      <c r="R25" s="28"/>
      <c r="S25" s="25"/>
    </row>
    <row r="26" spans="2:19" x14ac:dyDescent="0.25">
      <c r="B26" s="23" t="s">
        <v>30</v>
      </c>
      <c r="C26" s="24">
        <v>1373476</v>
      </c>
      <c r="D26" s="25">
        <f>C26/C$28</f>
        <v>2.65831675461136E-2</v>
      </c>
      <c r="E26" s="24">
        <v>625626</v>
      </c>
      <c r="F26" s="26">
        <f t="shared" si="1"/>
        <v>1.2108781499789488E-2</v>
      </c>
      <c r="G26" s="25">
        <f t="shared" si="2"/>
        <v>1.509666725963345E-2</v>
      </c>
      <c r="H26" s="24">
        <v>747850</v>
      </c>
      <c r="I26" s="27">
        <f t="shared" si="3"/>
        <v>1.4474386046324113E-2</v>
      </c>
      <c r="J26" s="26">
        <f t="shared" si="4"/>
        <v>7.3133649507485923E-2</v>
      </c>
      <c r="K26" s="28">
        <f t="shared" si="5"/>
        <v>4.8443572511554196</v>
      </c>
      <c r="L26" s="24">
        <v>625927</v>
      </c>
      <c r="M26" s="26">
        <f t="shared" si="6"/>
        <v>8.3647929438885452E-2</v>
      </c>
      <c r="N26" s="28">
        <f t="shared" si="7"/>
        <v>5.5408208977718729</v>
      </c>
      <c r="O26" s="25">
        <f t="shared" si="8"/>
        <v>6.1210571418429012E-2</v>
      </c>
      <c r="P26" s="29">
        <v>121923</v>
      </c>
      <c r="Q26" s="26">
        <f t="shared" si="9"/>
        <v>4.4450010280999402E-2</v>
      </c>
      <c r="R26" s="28">
        <f t="shared" si="10"/>
        <v>2.9443591434152507</v>
      </c>
      <c r="S26" s="25">
        <f t="shared" si="11"/>
        <v>1.1923078089056904E-2</v>
      </c>
    </row>
    <row r="27" spans="2:19" ht="15" customHeight="1" x14ac:dyDescent="0.25">
      <c r="B27" s="23" t="s">
        <v>34</v>
      </c>
      <c r="C27" s="24">
        <v>50293655</v>
      </c>
      <c r="D27" s="25">
        <f>C27/C$28</f>
        <v>0.97341683245388644</v>
      </c>
      <c r="E27" s="24">
        <v>40815706</v>
      </c>
      <c r="F27" s="26">
        <f t="shared" si="1"/>
        <v>0.78997430687606784</v>
      </c>
      <c r="G27" s="25">
        <f t="shared" si="2"/>
        <v>0.98490333274036657</v>
      </c>
      <c r="H27" s="24">
        <v>9477949</v>
      </c>
      <c r="I27" s="27">
        <f t="shared" si="3"/>
        <v>0.18344252557781851</v>
      </c>
      <c r="J27" s="26">
        <f t="shared" si="4"/>
        <v>0.92686635049251409</v>
      </c>
      <c r="K27" s="28">
        <f t="shared" si="5"/>
        <v>0.94107342282376882</v>
      </c>
      <c r="L27" s="24">
        <v>6856948</v>
      </c>
      <c r="M27" s="26">
        <f t="shared" si="6"/>
        <v>0.91635207056111456</v>
      </c>
      <c r="N27" s="28">
        <f t="shared" si="7"/>
        <v>0.93039797927323797</v>
      </c>
      <c r="O27" s="25">
        <f t="shared" si="8"/>
        <v>0.67055376308491887</v>
      </c>
      <c r="P27" s="29">
        <v>2621001</v>
      </c>
      <c r="Q27" s="26">
        <f t="shared" si="9"/>
        <v>0.95554998971900063</v>
      </c>
      <c r="R27" s="28">
        <f t="shared" si="10"/>
        <v>0.97019672688111025</v>
      </c>
      <c r="S27" s="25">
        <f t="shared" si="11"/>
        <v>0.25631258740759522</v>
      </c>
    </row>
    <row r="28" spans="2:19" s="36" customFormat="1" x14ac:dyDescent="0.25">
      <c r="B28" s="30" t="s">
        <v>0</v>
      </c>
      <c r="C28" s="31">
        <f>SUM(C26:C27)</f>
        <v>51667131</v>
      </c>
      <c r="D28" s="108">
        <f>SUM(D26:D27)</f>
        <v>1</v>
      </c>
      <c r="E28" s="31">
        <f>SUM(E26:E27)</f>
        <v>41441332</v>
      </c>
      <c r="F28" s="33">
        <f>E28/C28</f>
        <v>0.8020830883758574</v>
      </c>
      <c r="G28" s="108">
        <f>SUM(G26:G27)</f>
        <v>1</v>
      </c>
      <c r="H28" s="31">
        <f>SUM(H26:H27)</f>
        <v>10225799</v>
      </c>
      <c r="I28" s="38">
        <f>SUM(I26:I27)</f>
        <v>0.19791691162414263</v>
      </c>
      <c r="J28" s="38">
        <f>SUM(J26:J27)</f>
        <v>1</v>
      </c>
      <c r="K28" s="34">
        <f>J28/G28</f>
        <v>1</v>
      </c>
      <c r="L28" s="31">
        <f>SUM(L26:L27)</f>
        <v>7482875</v>
      </c>
      <c r="M28" s="38">
        <f>SUM(M26:M27)</f>
        <v>1</v>
      </c>
      <c r="N28" s="34">
        <f>M28/G28</f>
        <v>1</v>
      </c>
      <c r="O28" s="108">
        <f>SUM(O26:O27)</f>
        <v>0.73176433450334788</v>
      </c>
      <c r="P28" s="35">
        <f>SUM(P26:P27)</f>
        <v>2742924</v>
      </c>
      <c r="Q28" s="38">
        <f>SUM(Q26:Q27)</f>
        <v>1</v>
      </c>
      <c r="R28" s="34">
        <f>Q28/K28</f>
        <v>1</v>
      </c>
      <c r="S28" s="108">
        <f>SUM(S26:S27)</f>
        <v>0.26823566549665212</v>
      </c>
    </row>
    <row r="29" spans="2:19" x14ac:dyDescent="0.25">
      <c r="B29" s="39" t="s">
        <v>37</v>
      </c>
      <c r="C29" s="24"/>
      <c r="D29" s="25"/>
      <c r="E29" s="24"/>
      <c r="F29" s="26"/>
      <c r="G29" s="25"/>
      <c r="H29" s="24"/>
      <c r="I29" s="27"/>
      <c r="J29" s="26"/>
      <c r="K29" s="28"/>
      <c r="L29" s="24"/>
      <c r="M29" s="26"/>
      <c r="N29" s="28"/>
      <c r="O29" s="25"/>
      <c r="P29" s="29"/>
      <c r="Q29" s="26"/>
      <c r="R29" s="28"/>
      <c r="S29" s="25"/>
    </row>
    <row r="30" spans="2:19" x14ac:dyDescent="0.25">
      <c r="B30" s="23" t="s">
        <v>35</v>
      </c>
      <c r="C30" s="24">
        <v>23340277</v>
      </c>
      <c r="D30" s="25">
        <f>C30/C$32</f>
        <v>0.45174323691400631</v>
      </c>
      <c r="E30" s="24">
        <v>19369812</v>
      </c>
      <c r="F30" s="26">
        <f t="shared" si="1"/>
        <v>0.37489621786818395</v>
      </c>
      <c r="G30" s="25">
        <f t="shared" si="2"/>
        <v>0.46740321956832853</v>
      </c>
      <c r="H30" s="24">
        <v>3970465</v>
      </c>
      <c r="I30" s="27">
        <f t="shared" si="3"/>
        <v>7.6847019045822376E-2</v>
      </c>
      <c r="J30" s="26">
        <f t="shared" si="4"/>
        <v>0.3882791946135456</v>
      </c>
      <c r="K30" s="28">
        <f t="shared" si="5"/>
        <v>0.83071570403845718</v>
      </c>
      <c r="L30" s="24">
        <v>2874335</v>
      </c>
      <c r="M30" s="26">
        <f t="shared" si="6"/>
        <v>0.38412174465028481</v>
      </c>
      <c r="N30" s="28">
        <f t="shared" si="7"/>
        <v>0.82182092156969189</v>
      </c>
      <c r="O30" s="25">
        <f t="shared" si="8"/>
        <v>0.2810865928422806</v>
      </c>
      <c r="P30" s="29">
        <v>1096130</v>
      </c>
      <c r="Q30" s="26">
        <f t="shared" si="9"/>
        <v>0.39962098840507432</v>
      </c>
      <c r="R30" s="28">
        <f t="shared" si="10"/>
        <v>0.85498124889714133</v>
      </c>
      <c r="S30" s="25">
        <f t="shared" si="11"/>
        <v>0.10719260177126501</v>
      </c>
    </row>
    <row r="31" spans="2:19" x14ac:dyDescent="0.25">
      <c r="B31" s="23" t="s">
        <v>36</v>
      </c>
      <c r="C31" s="24">
        <v>28326854</v>
      </c>
      <c r="D31" s="25">
        <f>C31/C$32</f>
        <v>0.54825676308599369</v>
      </c>
      <c r="E31" s="24">
        <v>22071520</v>
      </c>
      <c r="F31" s="26">
        <f t="shared" si="1"/>
        <v>0.42718687050767346</v>
      </c>
      <c r="G31" s="25">
        <f t="shared" si="2"/>
        <v>0.53259678043167147</v>
      </c>
      <c r="H31" s="24">
        <v>6255334</v>
      </c>
      <c r="I31" s="27">
        <f t="shared" si="3"/>
        <v>0.12106989257832025</v>
      </c>
      <c r="J31" s="26">
        <f t="shared" si="4"/>
        <v>0.61172080538645435</v>
      </c>
      <c r="K31" s="28">
        <f t="shared" si="5"/>
        <v>1.1485627173537409</v>
      </c>
      <c r="L31" s="24">
        <v>4608540</v>
      </c>
      <c r="M31" s="26">
        <f t="shared" si="6"/>
        <v>0.61587825534971519</v>
      </c>
      <c r="N31" s="28">
        <f t="shared" si="7"/>
        <v>1.1563687164059531</v>
      </c>
      <c r="O31" s="25">
        <f t="shared" si="8"/>
        <v>0.45067774166106728</v>
      </c>
      <c r="P31" s="29">
        <v>1646794</v>
      </c>
      <c r="Q31" s="26">
        <f t="shared" si="9"/>
        <v>0.60037901159492568</v>
      </c>
      <c r="R31" s="28">
        <f t="shared" si="10"/>
        <v>1.1272674444413961</v>
      </c>
      <c r="S31" s="25">
        <f t="shared" si="11"/>
        <v>0.16104306372538713</v>
      </c>
    </row>
    <row r="32" spans="2:19" s="36" customFormat="1" x14ac:dyDescent="0.25">
      <c r="B32" s="30" t="s">
        <v>0</v>
      </c>
      <c r="C32" s="31">
        <f>SUM(C30:C31)</f>
        <v>51667131</v>
      </c>
      <c r="D32" s="108">
        <f>SUM(D30:D31)</f>
        <v>1</v>
      </c>
      <c r="E32" s="31">
        <f>SUM(E30:E31)</f>
        <v>41441332</v>
      </c>
      <c r="F32" s="33">
        <f>E32/C32</f>
        <v>0.8020830883758574</v>
      </c>
      <c r="G32" s="108">
        <f>SUM(G30:G31)</f>
        <v>1</v>
      </c>
      <c r="H32" s="31">
        <f>SUM(H30:H31)</f>
        <v>10225799</v>
      </c>
      <c r="I32" s="38">
        <f>SUM(I30:I31)</f>
        <v>0.19791691162414263</v>
      </c>
      <c r="J32" s="38">
        <f>SUM(J30:J31)</f>
        <v>1</v>
      </c>
      <c r="K32" s="34">
        <f>J32/G32</f>
        <v>1</v>
      </c>
      <c r="L32" s="31">
        <f>SUM(L30:L31)</f>
        <v>7482875</v>
      </c>
      <c r="M32" s="38">
        <f>SUM(M30:M31)</f>
        <v>1</v>
      </c>
      <c r="N32" s="34">
        <f>M32/G32</f>
        <v>1</v>
      </c>
      <c r="O32" s="108">
        <f>SUM(O30:O31)</f>
        <v>0.73176433450334788</v>
      </c>
      <c r="P32" s="35">
        <f>SUM(P30:P31)</f>
        <v>2742924</v>
      </c>
      <c r="Q32" s="38">
        <f>SUM(Q30:Q31)</f>
        <v>1</v>
      </c>
      <c r="R32" s="34">
        <f>Q32/K32</f>
        <v>1</v>
      </c>
      <c r="S32" s="108">
        <f>SUM(S30:S31)</f>
        <v>0.26823566549665212</v>
      </c>
    </row>
    <row r="33" spans="2:19" x14ac:dyDescent="0.25">
      <c r="B33" s="37" t="s">
        <v>14</v>
      </c>
      <c r="C33" s="24"/>
      <c r="D33" s="25"/>
      <c r="E33" s="24"/>
      <c r="F33" s="26"/>
      <c r="G33" s="25"/>
      <c r="H33" s="24"/>
      <c r="I33" s="27"/>
      <c r="J33" s="26"/>
      <c r="K33" s="28"/>
      <c r="L33" s="24"/>
      <c r="M33" s="26"/>
      <c r="N33" s="28"/>
      <c r="O33" s="25"/>
      <c r="P33" s="29"/>
      <c r="Q33" s="26"/>
      <c r="R33" s="28"/>
      <c r="S33" s="25"/>
    </row>
    <row r="34" spans="2:19" x14ac:dyDescent="0.25">
      <c r="B34" s="23" t="s">
        <v>41</v>
      </c>
      <c r="C34" s="24">
        <v>1266236</v>
      </c>
      <c r="D34" s="25">
        <f t="shared" ref="D34:D39" si="20">C34/C$43</f>
        <v>2.4507573296454182E-2</v>
      </c>
      <c r="E34" s="40">
        <v>0</v>
      </c>
      <c r="F34" s="26">
        <f t="shared" si="1"/>
        <v>0</v>
      </c>
      <c r="G34" s="25">
        <f t="shared" si="2"/>
        <v>0</v>
      </c>
      <c r="H34" s="24">
        <v>1266236</v>
      </c>
      <c r="I34" s="27">
        <f t="shared" si="3"/>
        <v>2.4507573296454182E-2</v>
      </c>
      <c r="J34" s="41">
        <f t="shared" si="4"/>
        <v>0.12382758550212067</v>
      </c>
      <c r="K34" s="28" t="s">
        <v>56</v>
      </c>
      <c r="L34" s="24">
        <v>0</v>
      </c>
      <c r="M34" s="26">
        <f t="shared" si="6"/>
        <v>0</v>
      </c>
      <c r="N34" s="28" t="s">
        <v>56</v>
      </c>
      <c r="O34" s="25">
        <f t="shared" si="8"/>
        <v>0</v>
      </c>
      <c r="P34" s="24">
        <v>1266236</v>
      </c>
      <c r="Q34" s="26">
        <f t="shared" si="9"/>
        <v>0.461637289257741</v>
      </c>
      <c r="R34" s="28" t="s">
        <v>56</v>
      </c>
      <c r="S34" s="25">
        <f t="shared" si="11"/>
        <v>0.12382758550212067</v>
      </c>
    </row>
    <row r="35" spans="2:19" x14ac:dyDescent="0.25">
      <c r="B35" s="23" t="s">
        <v>42</v>
      </c>
      <c r="C35" s="24">
        <v>5269066</v>
      </c>
      <c r="D35" s="25">
        <f t="shared" si="20"/>
        <v>0.1019810060674745</v>
      </c>
      <c r="E35" s="40">
        <v>0</v>
      </c>
      <c r="F35" s="26">
        <f t="shared" si="1"/>
        <v>0</v>
      </c>
      <c r="G35" s="25">
        <f t="shared" si="2"/>
        <v>0</v>
      </c>
      <c r="H35" s="24">
        <v>5269066</v>
      </c>
      <c r="I35" s="27">
        <f t="shared" si="3"/>
        <v>0.1019810060674745</v>
      </c>
      <c r="J35" s="41">
        <f t="shared" si="4"/>
        <v>0.51527181396778876</v>
      </c>
      <c r="K35" s="28" t="s">
        <v>56</v>
      </c>
      <c r="L35" s="24">
        <v>5269066</v>
      </c>
      <c r="M35" s="26">
        <f t="shared" si="6"/>
        <v>0.70414994236840789</v>
      </c>
      <c r="N35" s="28" t="s">
        <v>56</v>
      </c>
      <c r="O35" s="25">
        <f t="shared" si="8"/>
        <v>0.51527181396778876</v>
      </c>
      <c r="P35" s="24">
        <v>0</v>
      </c>
      <c r="Q35" s="26">
        <f t="shared" si="9"/>
        <v>0</v>
      </c>
      <c r="R35" s="28" t="s">
        <v>56</v>
      </c>
      <c r="S35" s="25">
        <f t="shared" si="11"/>
        <v>0</v>
      </c>
    </row>
    <row r="36" spans="2:19" x14ac:dyDescent="0.25">
      <c r="B36" s="23" t="s">
        <v>43</v>
      </c>
      <c r="C36" s="24">
        <v>945983</v>
      </c>
      <c r="D36" s="25">
        <f t="shared" si="20"/>
        <v>1.830918384068974E-2</v>
      </c>
      <c r="E36" s="40">
        <v>0</v>
      </c>
      <c r="F36" s="26">
        <f t="shared" si="1"/>
        <v>0</v>
      </c>
      <c r="G36" s="25">
        <f t="shared" si="2"/>
        <v>0</v>
      </c>
      <c r="H36" s="24">
        <v>945983</v>
      </c>
      <c r="I36" s="27">
        <f t="shared" si="3"/>
        <v>1.830918384068974E-2</v>
      </c>
      <c r="J36" s="41">
        <f t="shared" si="4"/>
        <v>9.2509445961142009E-2</v>
      </c>
      <c r="K36" s="28" t="s">
        <v>56</v>
      </c>
      <c r="L36" s="24">
        <v>0</v>
      </c>
      <c r="M36" s="26">
        <f t="shared" si="6"/>
        <v>0</v>
      </c>
      <c r="N36" s="28" t="s">
        <v>56</v>
      </c>
      <c r="O36" s="25">
        <f t="shared" si="8"/>
        <v>0</v>
      </c>
      <c r="P36" s="24">
        <v>945983</v>
      </c>
      <c r="Q36" s="26">
        <f t="shared" si="9"/>
        <v>0.34488122893671136</v>
      </c>
      <c r="R36" s="28" t="s">
        <v>56</v>
      </c>
      <c r="S36" s="25">
        <f t="shared" si="11"/>
        <v>9.2509445961142009E-2</v>
      </c>
    </row>
    <row r="37" spans="2:19" x14ac:dyDescent="0.25">
      <c r="B37" s="23" t="s">
        <v>44</v>
      </c>
      <c r="C37" s="24">
        <v>272950</v>
      </c>
      <c r="D37" s="25">
        <f t="shared" si="20"/>
        <v>5.2828557482705978E-3</v>
      </c>
      <c r="E37" s="40">
        <v>0</v>
      </c>
      <c r="F37" s="26">
        <f t="shared" si="1"/>
        <v>0</v>
      </c>
      <c r="G37" s="25">
        <f t="shared" si="2"/>
        <v>0</v>
      </c>
      <c r="H37" s="24">
        <v>272950</v>
      </c>
      <c r="I37" s="27">
        <f t="shared" si="3"/>
        <v>5.2828557482705978E-3</v>
      </c>
      <c r="J37" s="41">
        <f t="shared" si="4"/>
        <v>2.6692290744224485E-2</v>
      </c>
      <c r="K37" s="28" t="s">
        <v>56</v>
      </c>
      <c r="L37" s="24">
        <v>272950</v>
      </c>
      <c r="M37" s="26">
        <f t="shared" si="6"/>
        <v>3.6476621619364213E-2</v>
      </c>
      <c r="N37" s="28" t="s">
        <v>56</v>
      </c>
      <c r="O37" s="25">
        <f t="shared" si="8"/>
        <v>2.6692290744224485E-2</v>
      </c>
      <c r="P37" s="24">
        <v>0</v>
      </c>
      <c r="Q37" s="26">
        <f t="shared" si="9"/>
        <v>0</v>
      </c>
      <c r="R37" s="28" t="s">
        <v>56</v>
      </c>
      <c r="S37" s="25">
        <f t="shared" si="11"/>
        <v>0</v>
      </c>
    </row>
    <row r="38" spans="2:19" x14ac:dyDescent="0.25">
      <c r="B38" s="23" t="s">
        <v>45</v>
      </c>
      <c r="C38" s="24">
        <v>79</v>
      </c>
      <c r="D38" s="25">
        <f t="shared" si="20"/>
        <v>1.5290185166271376E-6</v>
      </c>
      <c r="E38" s="40">
        <v>0</v>
      </c>
      <c r="F38" s="26">
        <f t="shared" si="1"/>
        <v>0</v>
      </c>
      <c r="G38" s="25">
        <f t="shared" si="2"/>
        <v>0</v>
      </c>
      <c r="H38" s="24">
        <v>79</v>
      </c>
      <c r="I38" s="27">
        <f t="shared" si="3"/>
        <v>1.5290185166271376E-6</v>
      </c>
      <c r="J38" s="41">
        <f t="shared" si="4"/>
        <v>7.7255576801382459E-6</v>
      </c>
      <c r="K38" s="28" t="s">
        <v>56</v>
      </c>
      <c r="L38" s="24">
        <v>0</v>
      </c>
      <c r="M38" s="26">
        <f t="shared" si="6"/>
        <v>0</v>
      </c>
      <c r="N38" s="28" t="s">
        <v>56</v>
      </c>
      <c r="O38" s="25">
        <f t="shared" si="8"/>
        <v>0</v>
      </c>
      <c r="P38" s="24">
        <v>79</v>
      </c>
      <c r="Q38" s="26">
        <f t="shared" si="9"/>
        <v>2.8801381299664153E-5</v>
      </c>
      <c r="R38" s="28" t="s">
        <v>56</v>
      </c>
      <c r="S38" s="25">
        <f t="shared" si="11"/>
        <v>7.7255576801382459E-6</v>
      </c>
    </row>
    <row r="39" spans="2:19" ht="15" customHeight="1" x14ac:dyDescent="0.25">
      <c r="B39" s="23" t="s">
        <v>46</v>
      </c>
      <c r="C39" s="24">
        <v>530626</v>
      </c>
      <c r="D39" s="25">
        <f t="shared" si="20"/>
        <v>1.0270088346883437E-2</v>
      </c>
      <c r="E39" s="40">
        <v>0</v>
      </c>
      <c r="F39" s="26">
        <f t="shared" si="1"/>
        <v>0</v>
      </c>
      <c r="G39" s="25">
        <f t="shared" si="2"/>
        <v>0</v>
      </c>
      <c r="H39" s="24">
        <v>530626</v>
      </c>
      <c r="I39" s="27">
        <f t="shared" si="3"/>
        <v>1.0270088346883437E-2</v>
      </c>
      <c r="J39" s="41">
        <f t="shared" si="4"/>
        <v>5.1890908475709333E-2</v>
      </c>
      <c r="K39" s="28" t="s">
        <v>56</v>
      </c>
      <c r="L39" s="24">
        <v>0</v>
      </c>
      <c r="M39" s="26">
        <f t="shared" si="6"/>
        <v>0</v>
      </c>
      <c r="N39" s="28" t="s">
        <v>56</v>
      </c>
      <c r="O39" s="25">
        <f t="shared" si="8"/>
        <v>0</v>
      </c>
      <c r="P39" s="24">
        <v>530626</v>
      </c>
      <c r="Q39" s="26">
        <f t="shared" si="9"/>
        <v>0.19345268042424799</v>
      </c>
      <c r="R39" s="28" t="s">
        <v>56</v>
      </c>
      <c r="S39" s="25">
        <f t="shared" si="11"/>
        <v>5.1890908475709333E-2</v>
      </c>
    </row>
    <row r="40" spans="2:19" ht="45" x14ac:dyDescent="0.25">
      <c r="B40" s="23" t="s">
        <v>47</v>
      </c>
      <c r="C40" s="29">
        <v>1940859</v>
      </c>
      <c r="D40" s="25">
        <f t="shared" ref="D40:D41" si="21">C40/C$43</f>
        <v>3.7564675305853543E-2</v>
      </c>
      <c r="E40" s="40">
        <v>0</v>
      </c>
      <c r="F40" s="26">
        <f t="shared" si="1"/>
        <v>0</v>
      </c>
      <c r="G40" s="25">
        <f t="shared" si="2"/>
        <v>0</v>
      </c>
      <c r="H40" s="24">
        <v>1940859</v>
      </c>
      <c r="I40" s="27">
        <f t="shared" si="3"/>
        <v>3.7564675305853543E-2</v>
      </c>
      <c r="J40" s="41">
        <f t="shared" si="4"/>
        <v>0.18980022979133465</v>
      </c>
      <c r="K40" s="28" t="s">
        <v>56</v>
      </c>
      <c r="L40" s="24">
        <v>1940859</v>
      </c>
      <c r="M40" s="26">
        <f t="shared" si="6"/>
        <v>0.2593734360122279</v>
      </c>
      <c r="N40" s="28" t="s">
        <v>56</v>
      </c>
      <c r="O40" s="25">
        <f t="shared" si="8"/>
        <v>0.18980022979133465</v>
      </c>
      <c r="P40" s="24">
        <v>0</v>
      </c>
      <c r="Q40" s="26">
        <f t="shared" si="9"/>
        <v>0</v>
      </c>
      <c r="R40" s="28" t="s">
        <v>56</v>
      </c>
      <c r="S40" s="25">
        <f t="shared" si="11"/>
        <v>0</v>
      </c>
    </row>
    <row r="41" spans="2:19" ht="17.25" x14ac:dyDescent="0.25">
      <c r="B41" s="23" t="s">
        <v>48</v>
      </c>
      <c r="C41" s="31">
        <v>226533</v>
      </c>
      <c r="D41" s="25">
        <f t="shared" si="21"/>
        <v>4.3844702737607013E-3</v>
      </c>
      <c r="E41" s="24">
        <v>226533</v>
      </c>
      <c r="F41" s="26">
        <f>E41/E42</f>
        <v>5.4963994850490477E-3</v>
      </c>
      <c r="G41" s="25">
        <f t="shared" si="2"/>
        <v>5.4663542185371837E-3</v>
      </c>
      <c r="H41" s="24">
        <v>0</v>
      </c>
      <c r="I41" s="27">
        <v>0</v>
      </c>
      <c r="J41" s="41">
        <v>0</v>
      </c>
      <c r="K41" s="28" t="s">
        <v>56</v>
      </c>
      <c r="L41" s="24">
        <v>0</v>
      </c>
      <c r="M41" s="26">
        <v>0</v>
      </c>
      <c r="N41" s="28" t="s">
        <v>56</v>
      </c>
      <c r="O41" s="25">
        <v>0</v>
      </c>
      <c r="P41" s="24">
        <v>0</v>
      </c>
      <c r="Q41" s="26">
        <v>0</v>
      </c>
      <c r="R41" s="28" t="s">
        <v>56</v>
      </c>
      <c r="S41" s="25">
        <v>0</v>
      </c>
    </row>
    <row r="42" spans="2:19" ht="30" x14ac:dyDescent="0.25">
      <c r="B42" s="23" t="s">
        <v>49</v>
      </c>
      <c r="C42" s="24">
        <v>41214799</v>
      </c>
      <c r="D42" s="25">
        <f>C42/C$43</f>
        <v>0.79769861810209663</v>
      </c>
      <c r="E42" s="24">
        <v>41214799</v>
      </c>
      <c r="F42" s="26">
        <f t="shared" si="1"/>
        <v>0.79769861810209663</v>
      </c>
      <c r="G42" s="25">
        <f t="shared" si="2"/>
        <v>0.99453364578146286</v>
      </c>
      <c r="H42" s="24">
        <v>0</v>
      </c>
      <c r="I42" s="27">
        <f t="shared" si="3"/>
        <v>0</v>
      </c>
      <c r="J42" s="41">
        <f t="shared" si="4"/>
        <v>0</v>
      </c>
      <c r="K42" s="28" t="s">
        <v>56</v>
      </c>
      <c r="L42" s="24">
        <v>0</v>
      </c>
      <c r="M42" s="26">
        <f t="shared" si="6"/>
        <v>0</v>
      </c>
      <c r="N42" s="28" t="s">
        <v>56</v>
      </c>
      <c r="O42" s="25">
        <f t="shared" si="8"/>
        <v>0</v>
      </c>
      <c r="P42" s="24">
        <v>0</v>
      </c>
      <c r="Q42" s="26">
        <f t="shared" si="9"/>
        <v>0</v>
      </c>
      <c r="R42" s="28" t="s">
        <v>56</v>
      </c>
      <c r="S42" s="25">
        <f t="shared" si="11"/>
        <v>0</v>
      </c>
    </row>
    <row r="43" spans="2:19" s="36" customFormat="1" x14ac:dyDescent="0.25">
      <c r="B43" s="30" t="s">
        <v>0</v>
      </c>
      <c r="C43" s="31">
        <f>SUM(C34:C42)</f>
        <v>51667131</v>
      </c>
      <c r="D43" s="108">
        <f>SUM(D34:D42)</f>
        <v>1</v>
      </c>
      <c r="E43" s="31">
        <f>SUM(E34:E42)</f>
        <v>41441332</v>
      </c>
      <c r="F43" s="38">
        <f t="shared" ref="F43:G43" si="22">SUM(F34:F42)</f>
        <v>0.80319501758714573</v>
      </c>
      <c r="G43" s="108">
        <f t="shared" si="22"/>
        <v>1</v>
      </c>
      <c r="H43" s="31">
        <f>SUM(H34:H42)</f>
        <v>10225799</v>
      </c>
      <c r="I43" s="38">
        <f t="shared" ref="I43:J43" si="23">SUM(I34:I42)</f>
        <v>0.19791691162414266</v>
      </c>
      <c r="J43" s="38">
        <f t="shared" si="23"/>
        <v>1</v>
      </c>
      <c r="K43" s="34">
        <f>J43/G43</f>
        <v>1</v>
      </c>
      <c r="L43" s="31">
        <f>SUM(L34:L42)</f>
        <v>7482875</v>
      </c>
      <c r="M43" s="38">
        <f>SUM(M34:M42)</f>
        <v>1</v>
      </c>
      <c r="N43" s="34">
        <f>M43/G43</f>
        <v>1</v>
      </c>
      <c r="O43" s="108">
        <f>SUM(O34:O42)</f>
        <v>0.73176433450334799</v>
      </c>
      <c r="P43" s="31">
        <f>SUM(P34:P42)</f>
        <v>2742924</v>
      </c>
      <c r="Q43" s="38">
        <f>SUM(Q34:Q42)</f>
        <v>1</v>
      </c>
      <c r="R43" s="34">
        <f>Q43/K43</f>
        <v>1</v>
      </c>
      <c r="S43" s="108">
        <f>SUM(S34:S42)</f>
        <v>0.26823566549665212</v>
      </c>
    </row>
    <row r="44" spans="2:19" ht="30" x14ac:dyDescent="0.25">
      <c r="B44" s="37" t="s">
        <v>50</v>
      </c>
      <c r="C44" s="24"/>
      <c r="D44" s="25"/>
      <c r="E44" s="24"/>
      <c r="F44" s="26"/>
      <c r="G44" s="25"/>
      <c r="H44" s="24"/>
      <c r="I44" s="27"/>
      <c r="J44" s="26"/>
      <c r="K44" s="28"/>
      <c r="L44" s="24"/>
      <c r="M44" s="26"/>
      <c r="N44" s="28"/>
      <c r="O44" s="25"/>
      <c r="P44" s="29"/>
      <c r="Q44" s="26"/>
      <c r="R44" s="28"/>
      <c r="S44" s="25"/>
    </row>
    <row r="45" spans="2:19" x14ac:dyDescent="0.25">
      <c r="B45" s="42" t="s">
        <v>51</v>
      </c>
      <c r="C45" s="24">
        <v>39056677</v>
      </c>
      <c r="D45" s="43">
        <f>C45/C$49</f>
        <v>0.75592889026487653</v>
      </c>
      <c r="E45" s="24">
        <v>34206017</v>
      </c>
      <c r="F45" s="44">
        <f t="shared" si="1"/>
        <v>0.66204599206408421</v>
      </c>
      <c r="G45" s="43">
        <f t="shared" si="2"/>
        <v>0.82540824218680997</v>
      </c>
      <c r="H45" s="24">
        <v>4850660</v>
      </c>
      <c r="I45" s="27">
        <f t="shared" si="3"/>
        <v>9.3882898200792292E-2</v>
      </c>
      <c r="J45" s="44">
        <f t="shared" si="4"/>
        <v>0.47435510907265044</v>
      </c>
      <c r="K45" s="45">
        <f t="shared" si="5"/>
        <v>0.57469151000468488</v>
      </c>
      <c r="L45" s="24">
        <v>3614073</v>
      </c>
      <c r="M45" s="44">
        <f t="shared" si="6"/>
        <v>0.48297920251240334</v>
      </c>
      <c r="N45" s="28">
        <f t="shared" si="7"/>
        <v>0.58513978638354014</v>
      </c>
      <c r="O45" s="25">
        <f t="shared" si="8"/>
        <v>0.35342695470544649</v>
      </c>
      <c r="P45" s="29">
        <v>1236587</v>
      </c>
      <c r="Q45" s="44">
        <f t="shared" si="9"/>
        <v>0.45082802148364298</v>
      </c>
      <c r="R45" s="45">
        <f t="shared" si="10"/>
        <v>0.54618793276068311</v>
      </c>
      <c r="S45" s="25">
        <f t="shared" si="11"/>
        <v>0.12092815436720397</v>
      </c>
    </row>
    <row r="46" spans="2:19" x14ac:dyDescent="0.25">
      <c r="B46" s="42" t="s">
        <v>52</v>
      </c>
      <c r="C46" s="24">
        <v>12275207</v>
      </c>
      <c r="D46" s="43">
        <f t="shared" ref="D46:D48" si="24">C46/C$49</f>
        <v>0.23758251643583617</v>
      </c>
      <c r="E46" s="24">
        <v>7052685</v>
      </c>
      <c r="F46" s="26">
        <f t="shared" si="1"/>
        <v>0.13650235388529702</v>
      </c>
      <c r="G46" s="25">
        <f t="shared" si="2"/>
        <v>0.17018480487065427</v>
      </c>
      <c r="H46" s="24">
        <v>5222522</v>
      </c>
      <c r="I46" s="27">
        <f t="shared" si="3"/>
        <v>0.10108016255053914</v>
      </c>
      <c r="J46" s="26">
        <f t="shared" si="4"/>
        <v>0.51072018919988549</v>
      </c>
      <c r="K46" s="28">
        <f t="shared" si="5"/>
        <v>3.0009740857184557</v>
      </c>
      <c r="L46" s="24">
        <v>3752585</v>
      </c>
      <c r="M46" s="26">
        <f t="shared" si="6"/>
        <v>0.50148973489467619</v>
      </c>
      <c r="N46" s="28">
        <f t="shared" si="7"/>
        <v>2.9467362569521054</v>
      </c>
      <c r="O46" s="25">
        <f t="shared" si="8"/>
        <v>0.36697230211546306</v>
      </c>
      <c r="P46" s="29">
        <v>1469937</v>
      </c>
      <c r="Q46" s="26">
        <f t="shared" si="9"/>
        <v>0.53590146865170163</v>
      </c>
      <c r="R46" s="28">
        <f t="shared" si="10"/>
        <v>3.1489384088021453</v>
      </c>
      <c r="S46" s="25">
        <f t="shared" si="11"/>
        <v>0.14374788708442246</v>
      </c>
    </row>
    <row r="47" spans="2:19" s="48" customFormat="1" x14ac:dyDescent="0.25">
      <c r="B47" s="42" t="s">
        <v>53</v>
      </c>
      <c r="C47" s="46">
        <v>125378</v>
      </c>
      <c r="D47" s="43">
        <f t="shared" si="24"/>
        <v>2.4266491592111047E-3</v>
      </c>
      <c r="E47" s="46">
        <v>73709</v>
      </c>
      <c r="F47" s="26">
        <f t="shared" si="1"/>
        <v>1.4266129853426543E-3</v>
      </c>
      <c r="G47" s="25">
        <f t="shared" si="2"/>
        <v>1.7786349145341178E-3</v>
      </c>
      <c r="H47" s="46">
        <v>51669</v>
      </c>
      <c r="I47" s="27">
        <f t="shared" si="3"/>
        <v>1.0000361738684504E-3</v>
      </c>
      <c r="J47" s="26">
        <f t="shared" si="4"/>
        <v>5.0528080984185196E-3</v>
      </c>
      <c r="K47" s="28">
        <f t="shared" si="5"/>
        <v>2.8408348768651122</v>
      </c>
      <c r="L47" s="46">
        <v>46550</v>
      </c>
      <c r="M47" s="26">
        <f t="shared" si="6"/>
        <v>6.2208709887576633E-3</v>
      </c>
      <c r="N47" s="28">
        <f t="shared" si="7"/>
        <v>3.4975536226820956</v>
      </c>
      <c r="O47" s="25">
        <f t="shared" si="8"/>
        <v>4.5522115191194354E-3</v>
      </c>
      <c r="P47" s="47">
        <v>5119</v>
      </c>
      <c r="Q47" s="26">
        <f t="shared" si="9"/>
        <v>1.866256593328871E-3</v>
      </c>
      <c r="R47" s="28">
        <f t="shared" si="10"/>
        <v>1.0492634424741989</v>
      </c>
      <c r="S47" s="25">
        <f t="shared" si="11"/>
        <v>5.0059657929908458E-4</v>
      </c>
    </row>
    <row r="48" spans="2:19" s="48" customFormat="1" ht="30" x14ac:dyDescent="0.25">
      <c r="B48" s="49" t="s">
        <v>54</v>
      </c>
      <c r="C48" s="46">
        <v>209869</v>
      </c>
      <c r="D48" s="43">
        <f t="shared" si="24"/>
        <v>4.0619441400762124E-3</v>
      </c>
      <c r="E48" s="46">
        <v>108921</v>
      </c>
      <c r="F48" s="26">
        <f t="shared" si="1"/>
        <v>2.1081294411334742E-3</v>
      </c>
      <c r="G48" s="25">
        <f t="shared" si="2"/>
        <v>2.6283180280016094E-3</v>
      </c>
      <c r="H48" s="46">
        <v>100948</v>
      </c>
      <c r="I48" s="27">
        <f t="shared" si="3"/>
        <v>1.9538146989427378E-3</v>
      </c>
      <c r="J48" s="26">
        <f t="shared" si="4"/>
        <v>9.871893629045515E-3</v>
      </c>
      <c r="K48" s="28">
        <f t="shared" si="5"/>
        <v>3.7559737915549807</v>
      </c>
      <c r="L48" s="46">
        <v>69667</v>
      </c>
      <c r="M48" s="26">
        <f t="shared" si="6"/>
        <v>9.3101916041628385E-3</v>
      </c>
      <c r="N48" s="28">
        <f t="shared" si="7"/>
        <v>3.5422622015196774</v>
      </c>
      <c r="O48" s="25">
        <f t="shared" si="8"/>
        <v>6.8128661633188765E-3</v>
      </c>
      <c r="P48" s="47">
        <v>31281</v>
      </c>
      <c r="Q48" s="26">
        <f t="shared" si="9"/>
        <v>1.1404253271326511E-2</v>
      </c>
      <c r="R48" s="28">
        <f t="shared" si="10"/>
        <v>4.3389929033806895</v>
      </c>
      <c r="S48" s="25">
        <f t="shared" si="11"/>
        <v>3.0590274657266389E-3</v>
      </c>
    </row>
    <row r="49" spans="2:27" s="36" customFormat="1" x14ac:dyDescent="0.25">
      <c r="B49" s="30" t="s">
        <v>0</v>
      </c>
      <c r="C49" s="31">
        <f>SUM(C45:C48)</f>
        <v>51667131</v>
      </c>
      <c r="D49" s="108">
        <f>SUM(D45:D48)</f>
        <v>1</v>
      </c>
      <c r="E49" s="31">
        <f>SUM(E45:E48)</f>
        <v>41441332</v>
      </c>
      <c r="F49" s="38">
        <f t="shared" ref="F49:G49" si="25">SUM(F45:F48)</f>
        <v>0.80208308837585729</v>
      </c>
      <c r="G49" s="108">
        <f t="shared" si="25"/>
        <v>0.99999999999999989</v>
      </c>
      <c r="H49" s="31">
        <f>SUM(H45:H48)</f>
        <v>10225799</v>
      </c>
      <c r="I49" s="38">
        <f t="shared" ref="I49:J49" si="26">SUM(I45:I48)</f>
        <v>0.19791691162414263</v>
      </c>
      <c r="J49" s="38">
        <f t="shared" si="26"/>
        <v>1</v>
      </c>
      <c r="K49" s="34">
        <f>J49/G49</f>
        <v>1.0000000000000002</v>
      </c>
      <c r="L49" s="31">
        <f>SUM(L45:L48)</f>
        <v>7482875</v>
      </c>
      <c r="M49" s="38">
        <f>SUM(M45:M48)</f>
        <v>1</v>
      </c>
      <c r="N49" s="51">
        <f>M49/G49</f>
        <v>1.0000000000000002</v>
      </c>
      <c r="O49" s="108">
        <f>SUM(O45:O48)</f>
        <v>0.73176433450334788</v>
      </c>
      <c r="P49" s="35">
        <f>SUM(P45:P48)</f>
        <v>2742924</v>
      </c>
      <c r="Q49" s="38">
        <f>SUM(Q45:Q48)</f>
        <v>1</v>
      </c>
      <c r="R49" s="51">
        <f>Q49/K49</f>
        <v>0.99999999999999978</v>
      </c>
      <c r="S49" s="108">
        <f>SUM(S45:S48)</f>
        <v>0.26823566549665212</v>
      </c>
    </row>
    <row r="50" spans="2:27" x14ac:dyDescent="0.25">
      <c r="B50" s="37" t="s">
        <v>55</v>
      </c>
      <c r="C50" s="24"/>
      <c r="D50" s="32"/>
      <c r="E50" s="24"/>
      <c r="F50" s="33"/>
      <c r="G50" s="32"/>
      <c r="H50" s="24"/>
      <c r="I50" s="50"/>
      <c r="J50" s="33"/>
      <c r="K50" s="34"/>
      <c r="L50" s="24"/>
      <c r="M50" s="33"/>
      <c r="N50" s="51"/>
      <c r="O50" s="32"/>
      <c r="P50" s="29"/>
      <c r="Q50" s="33"/>
      <c r="R50" s="51"/>
      <c r="S50" s="32"/>
    </row>
    <row r="51" spans="2:27" x14ac:dyDescent="0.25">
      <c r="B51" s="42" t="s">
        <v>51</v>
      </c>
      <c r="C51" s="24">
        <v>42918662</v>
      </c>
      <c r="D51" s="25">
        <f>C51/C$55</f>
        <v>0.83067631527672792</v>
      </c>
      <c r="E51" s="24">
        <v>36895767</v>
      </c>
      <c r="F51" s="26">
        <f t="shared" si="1"/>
        <v>0.71410520162228475</v>
      </c>
      <c r="G51" s="25">
        <f t="shared" si="2"/>
        <v>0.89031325054899302</v>
      </c>
      <c r="H51" s="24">
        <v>6022895</v>
      </c>
      <c r="I51" s="27">
        <f t="shared" si="3"/>
        <v>0.11657111365444309</v>
      </c>
      <c r="J51" s="26">
        <f t="shared" si="4"/>
        <v>0.5889901610622309</v>
      </c>
      <c r="K51" s="28">
        <f t="shared" si="5"/>
        <v>0.66155385275805167</v>
      </c>
      <c r="L51" s="24">
        <v>4426744</v>
      </c>
      <c r="M51" s="26">
        <f t="shared" si="6"/>
        <v>0.59158331523645658</v>
      </c>
      <c r="N51" s="28">
        <f t="shared" si="7"/>
        <v>0.66446648398377661</v>
      </c>
      <c r="O51" s="25">
        <f t="shared" si="8"/>
        <v>0.43289957097728987</v>
      </c>
      <c r="P51" s="29">
        <v>1596151</v>
      </c>
      <c r="Q51" s="26">
        <f t="shared" si="9"/>
        <v>0.58191586788405369</v>
      </c>
      <c r="R51" s="28">
        <f t="shared" si="10"/>
        <v>0.65360800541295716</v>
      </c>
      <c r="S51" s="25">
        <f t="shared" si="11"/>
        <v>0.15609059008494103</v>
      </c>
    </row>
    <row r="52" spans="2:27" x14ac:dyDescent="0.25">
      <c r="B52" s="42" t="s">
        <v>52</v>
      </c>
      <c r="C52" s="24">
        <v>8498279</v>
      </c>
      <c r="D52" s="25">
        <f t="shared" ref="D52:D54" si="27">C52/C$55</f>
        <v>0.16448134114510829</v>
      </c>
      <c r="E52" s="24">
        <v>4419981</v>
      </c>
      <c r="F52" s="26">
        <f t="shared" si="1"/>
        <v>8.5547250533419397E-2</v>
      </c>
      <c r="G52" s="25">
        <f t="shared" si="2"/>
        <v>0.10665634492636482</v>
      </c>
      <c r="H52" s="24">
        <v>4078298</v>
      </c>
      <c r="I52" s="27">
        <f t="shared" si="3"/>
        <v>7.8934090611688892E-2</v>
      </c>
      <c r="J52" s="26">
        <f t="shared" si="4"/>
        <v>0.39882438526319558</v>
      </c>
      <c r="K52" s="28">
        <f t="shared" si="5"/>
        <v>3.7393404540399597</v>
      </c>
      <c r="L52" s="24">
        <v>2960271</v>
      </c>
      <c r="M52" s="26">
        <f t="shared" si="6"/>
        <v>0.3956061005963617</v>
      </c>
      <c r="N52" s="28">
        <f t="shared" si="7"/>
        <v>3.7091661154288271</v>
      </c>
      <c r="O52" s="25">
        <f t="shared" si="8"/>
        <v>0.28949043492836107</v>
      </c>
      <c r="P52" s="29">
        <v>1118027</v>
      </c>
      <c r="Q52" s="26">
        <f t="shared" si="9"/>
        <v>0.40760407506733692</v>
      </c>
      <c r="R52" s="28">
        <f t="shared" si="10"/>
        <v>3.8216580115205092</v>
      </c>
      <c r="S52" s="25">
        <f t="shared" si="11"/>
        <v>0.10933395033483446</v>
      </c>
    </row>
    <row r="53" spans="2:27" s="48" customFormat="1" x14ac:dyDescent="0.25">
      <c r="B53" s="42" t="s">
        <v>53</v>
      </c>
      <c r="C53" s="46">
        <v>95271</v>
      </c>
      <c r="D53" s="25">
        <f t="shared" si="27"/>
        <v>1.8439382670580257E-3</v>
      </c>
      <c r="E53" s="46">
        <v>52799</v>
      </c>
      <c r="F53" s="26">
        <f t="shared" si="1"/>
        <v>1.0219069450556487E-3</v>
      </c>
      <c r="G53" s="25">
        <f t="shared" si="2"/>
        <v>1.2740661907295837E-3</v>
      </c>
      <c r="H53" s="31">
        <v>42472</v>
      </c>
      <c r="I53" s="27">
        <f t="shared" si="3"/>
        <v>8.220313220023771E-4</v>
      </c>
      <c r="J53" s="26">
        <f t="shared" si="4"/>
        <v>4.1534162758333111E-3</v>
      </c>
      <c r="K53" s="28">
        <f t="shared" si="5"/>
        <v>3.2599689922349251</v>
      </c>
      <c r="L53" s="46">
        <v>39472</v>
      </c>
      <c r="M53" s="26">
        <f t="shared" si="6"/>
        <v>5.2749778661276584E-3</v>
      </c>
      <c r="N53" s="28">
        <f t="shared" si="7"/>
        <v>4.140269873346992</v>
      </c>
      <c r="O53" s="25">
        <f t="shared" si="8"/>
        <v>3.8600406677267956E-3</v>
      </c>
      <c r="P53" s="47">
        <v>3000</v>
      </c>
      <c r="Q53" s="26">
        <f t="shared" si="9"/>
        <v>1.0937233404935754E-3</v>
      </c>
      <c r="R53" s="28">
        <f t="shared" si="10"/>
        <v>0.85845095682765393</v>
      </c>
      <c r="S53" s="25">
        <f t="shared" si="11"/>
        <v>2.9337560810651568E-4</v>
      </c>
    </row>
    <row r="54" spans="2:27" ht="30.75" customHeight="1" x14ac:dyDescent="0.25">
      <c r="B54" s="49" t="s">
        <v>54</v>
      </c>
      <c r="C54" s="24">
        <v>154919</v>
      </c>
      <c r="D54" s="25">
        <f t="shared" si="27"/>
        <v>2.9984053111058169E-3</v>
      </c>
      <c r="E54" s="24">
        <v>72785</v>
      </c>
      <c r="F54" s="26">
        <f t="shared" si="1"/>
        <v>1.408729275097547E-3</v>
      </c>
      <c r="G54" s="25">
        <f t="shared" si="2"/>
        <v>1.7563383339126261E-3</v>
      </c>
      <c r="H54" s="24">
        <v>82134</v>
      </c>
      <c r="I54" s="27">
        <f t="shared" si="3"/>
        <v>1.5896760360082699E-3</v>
      </c>
      <c r="J54" s="26">
        <f t="shared" si="4"/>
        <v>8.0320373987401873E-3</v>
      </c>
      <c r="K54" s="28">
        <f t="shared" si="5"/>
        <v>4.5731720612435049</v>
      </c>
      <c r="L54" s="24">
        <v>56388</v>
      </c>
      <c r="M54" s="26">
        <f t="shared" si="6"/>
        <v>7.5356063010540734E-3</v>
      </c>
      <c r="N54" s="28">
        <f t="shared" si="7"/>
        <v>4.2905208840183251</v>
      </c>
      <c r="O54" s="25">
        <f t="shared" si="8"/>
        <v>5.5142879299700685E-3</v>
      </c>
      <c r="P54" s="29">
        <v>25746</v>
      </c>
      <c r="Q54" s="26">
        <f t="shared" si="9"/>
        <v>9.3863337081158647E-3</v>
      </c>
      <c r="R54" s="28">
        <f t="shared" si="10"/>
        <v>5.3442628489499295</v>
      </c>
      <c r="S54" s="25">
        <f t="shared" si="11"/>
        <v>2.5177494687701175E-3</v>
      </c>
    </row>
    <row r="55" spans="2:27" s="36" customFormat="1" ht="15.75" thickBot="1" x14ac:dyDescent="0.3">
      <c r="B55" s="52" t="s">
        <v>0</v>
      </c>
      <c r="C55" s="53">
        <f>SUM(C51:C54)</f>
        <v>51667131</v>
      </c>
      <c r="D55" s="109">
        <f>SUM(D51:D54)</f>
        <v>1</v>
      </c>
      <c r="E55" s="53">
        <f>SUM(E51:E54)</f>
        <v>41441332</v>
      </c>
      <c r="F55" s="110">
        <f t="shared" ref="F55:G55" si="28">SUM(F51:F54)</f>
        <v>0.80208308837585729</v>
      </c>
      <c r="G55" s="109">
        <f t="shared" si="28"/>
        <v>1</v>
      </c>
      <c r="H55" s="53">
        <f>SUM(H51:H54)</f>
        <v>10225799</v>
      </c>
      <c r="I55" s="110">
        <f t="shared" ref="I55:J55" si="29">SUM(I51:I54)</f>
        <v>0.19791691162414263</v>
      </c>
      <c r="J55" s="110">
        <f t="shared" si="29"/>
        <v>0.99999999999999989</v>
      </c>
      <c r="K55" s="82">
        <f>J55/G55</f>
        <v>0.99999999999999989</v>
      </c>
      <c r="L55" s="53">
        <f>SUM(L51:L54)</f>
        <v>7482875</v>
      </c>
      <c r="M55" s="110">
        <f>SUM(M51:M54)</f>
        <v>1</v>
      </c>
      <c r="N55" s="54">
        <f>M55/G55</f>
        <v>1</v>
      </c>
      <c r="O55" s="109">
        <f>SUM(O51:O54)</f>
        <v>0.73176433450334788</v>
      </c>
      <c r="P55" s="55">
        <f>SUM(P51:P54)</f>
        <v>2742924</v>
      </c>
      <c r="Q55" s="110">
        <f>SUM(Q51:Q54)</f>
        <v>1</v>
      </c>
      <c r="R55" s="82">
        <f>Q55/K55</f>
        <v>1.0000000000000002</v>
      </c>
      <c r="S55" s="109">
        <f>SUM(S51:S54)</f>
        <v>0.26823566549665206</v>
      </c>
    </row>
    <row r="56" spans="2:27" s="56" customFormat="1" x14ac:dyDescent="0.25">
      <c r="C56" s="57"/>
      <c r="D56" s="58"/>
      <c r="E56" s="58"/>
      <c r="F56" s="58"/>
      <c r="G56" s="58"/>
      <c r="H56" s="59"/>
      <c r="I56" s="60"/>
      <c r="J56" s="61"/>
      <c r="K56" s="62"/>
      <c r="L56" s="57"/>
      <c r="M56" s="58"/>
      <c r="N56" s="62"/>
      <c r="O56" s="63"/>
      <c r="Q56" s="58"/>
      <c r="R56" s="62"/>
      <c r="S56" s="63"/>
      <c r="U56" s="64"/>
      <c r="V56" s="64"/>
      <c r="W56" s="64"/>
      <c r="X56" s="64"/>
      <c r="Y56" s="64"/>
      <c r="Z56" s="64"/>
      <c r="AA56" s="64"/>
    </row>
    <row r="57" spans="2:27" s="56" customFormat="1" x14ac:dyDescent="0.25">
      <c r="D57" s="58"/>
      <c r="E57" s="65"/>
      <c r="F57" s="58"/>
      <c r="G57" s="58"/>
      <c r="I57" s="60"/>
      <c r="J57" s="61"/>
      <c r="K57" s="61"/>
      <c r="M57" s="58"/>
      <c r="N57" s="61"/>
      <c r="O57" s="66"/>
      <c r="P57" s="67"/>
      <c r="Q57" s="68"/>
      <c r="R57" s="69"/>
      <c r="S57" s="70"/>
      <c r="U57" s="64"/>
      <c r="V57" s="64"/>
      <c r="W57" s="64"/>
      <c r="X57" s="64"/>
      <c r="Y57" s="64"/>
      <c r="Z57" s="64"/>
      <c r="AA57" s="64"/>
    </row>
    <row r="58" spans="2:27" s="56" customFormat="1" x14ac:dyDescent="0.25">
      <c r="C58" s="67"/>
      <c r="D58" s="68"/>
      <c r="E58" s="67"/>
      <c r="F58" s="70"/>
      <c r="G58" s="70"/>
      <c r="H58" s="67"/>
      <c r="I58" s="71"/>
      <c r="J58" s="69"/>
      <c r="K58" s="69"/>
      <c r="L58" s="67"/>
      <c r="M58" s="68"/>
      <c r="N58" s="69"/>
      <c r="O58" s="66"/>
      <c r="P58" s="67"/>
      <c r="Q58" s="68"/>
      <c r="R58" s="69"/>
      <c r="S58" s="70"/>
      <c r="U58" s="64"/>
      <c r="V58" s="64"/>
      <c r="W58" s="64"/>
      <c r="X58" s="64"/>
      <c r="Y58" s="64"/>
      <c r="Z58" s="64"/>
      <c r="AA58" s="64"/>
    </row>
    <row r="59" spans="2:27" s="56" customFormat="1" x14ac:dyDescent="0.25">
      <c r="C59" s="67"/>
      <c r="D59" s="68"/>
      <c r="E59" s="67"/>
      <c r="F59" s="70"/>
      <c r="G59" s="70"/>
      <c r="H59" s="67"/>
      <c r="I59" s="71"/>
      <c r="J59" s="69"/>
      <c r="K59" s="69"/>
      <c r="L59" s="67"/>
      <c r="M59" s="68"/>
      <c r="N59" s="69"/>
      <c r="O59" s="66"/>
      <c r="P59" s="67"/>
      <c r="Q59" s="68"/>
      <c r="R59" s="69"/>
      <c r="S59" s="70"/>
      <c r="U59" s="64"/>
      <c r="V59" s="64"/>
      <c r="W59" s="64"/>
      <c r="X59" s="64"/>
      <c r="Y59" s="64"/>
      <c r="Z59" s="64"/>
      <c r="AA59" s="64"/>
    </row>
    <row r="60" spans="2:27" s="64" customFormat="1" ht="13.5" customHeight="1" x14ac:dyDescent="0.25">
      <c r="B60" s="72"/>
      <c r="I60" s="73"/>
      <c r="O60" s="74"/>
      <c r="R60" s="75"/>
      <c r="S60" s="74"/>
    </row>
    <row r="61" spans="2:27" s="64" customFormat="1" ht="13.5" customHeight="1" x14ac:dyDescent="0.25">
      <c r="B61" s="56"/>
      <c r="I61" s="73"/>
      <c r="O61" s="74"/>
      <c r="R61" s="75"/>
      <c r="S61" s="74"/>
    </row>
    <row r="62" spans="2:27" s="64" customFormat="1" ht="15" customHeight="1" x14ac:dyDescent="0.25">
      <c r="B62" s="56"/>
      <c r="I62" s="73"/>
      <c r="O62" s="74"/>
      <c r="R62" s="75"/>
      <c r="S62" s="74"/>
    </row>
    <row r="65" spans="4:18" x14ac:dyDescent="0.25">
      <c r="D65" s="78"/>
      <c r="F65" s="78"/>
      <c r="G65" s="78"/>
      <c r="J65" s="78"/>
      <c r="K65" s="78"/>
      <c r="M65" s="78"/>
      <c r="N65" s="78"/>
      <c r="Q65" s="78"/>
      <c r="R65" s="78"/>
    </row>
    <row r="66" spans="4:18" x14ac:dyDescent="0.25">
      <c r="D66" s="78"/>
      <c r="F66" s="78"/>
      <c r="G66" s="78"/>
      <c r="J66" s="78"/>
      <c r="K66" s="78"/>
      <c r="M66" s="78"/>
      <c r="N66" s="78"/>
      <c r="Q66" s="78"/>
      <c r="R66" s="78"/>
    </row>
    <row r="67" spans="4:18" x14ac:dyDescent="0.25">
      <c r="D67" s="78"/>
      <c r="F67" s="78"/>
      <c r="G67" s="78"/>
      <c r="J67" s="78"/>
      <c r="K67" s="78"/>
      <c r="M67" s="78"/>
      <c r="N67" s="78"/>
      <c r="Q67" s="78"/>
      <c r="R67" s="78"/>
    </row>
  </sheetData>
  <sheetProtection algorithmName="SHA-512" hashValue="usYjf9lEXPdxNLtRmz5Y6w19ubn/c6nuoLTxkZvpjubgtfqj4+GQZPATWu8vEe6YNhOMjM6BDXhYPFYhWZchxw==" saltValue="q8Z7WjnL+Dd2zajVMPzRu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7"/>
  <sheetViews>
    <sheetView zoomScaleNormal="100" workbookViewId="0">
      <pane xSplit="2" ySplit="1" topLeftCell="C2" activePane="bottomRight" state="frozen"/>
      <selection activeCell="D57" sqref="D57"/>
      <selection pane="topRight" activeCell="D57" sqref="D57"/>
      <selection pane="bottomLeft" activeCell="D57" sqref="D57"/>
      <selection pane="bottomRight" activeCell="D57" sqref="D57"/>
    </sheetView>
  </sheetViews>
  <sheetFormatPr defaultRowHeight="15" x14ac:dyDescent="0.25"/>
  <cols>
    <col min="1" max="1" width="9.140625" style="15"/>
    <col min="2" max="2" width="24.28515625" style="76" customWidth="1"/>
    <col min="3" max="3" width="14.28515625" style="77" customWidth="1"/>
    <col min="4" max="4" width="15.5703125" style="80" customWidth="1"/>
    <col min="5" max="5" width="15.140625" style="77" customWidth="1"/>
    <col min="6" max="6" width="13.28515625" style="80" customWidth="1"/>
    <col min="7" max="7" width="11.42578125" style="80" customWidth="1"/>
    <col min="8" max="8" width="13" style="77" customWidth="1"/>
    <col min="9" max="9" width="12.28515625" style="79" customWidth="1"/>
    <col min="10" max="10" width="10.28515625" style="80" customWidth="1"/>
    <col min="11" max="11" width="11.85546875" style="81" customWidth="1"/>
    <col min="12" max="12" width="13.85546875" style="77" customWidth="1"/>
    <col min="13" max="13" width="10.5703125" style="80" customWidth="1"/>
    <col min="14" max="14" width="15.28515625" style="81" customWidth="1"/>
    <col min="15" max="15" width="12" style="80" customWidth="1"/>
    <col min="16" max="16" width="14.7109375" style="77" customWidth="1"/>
    <col min="17" max="17" width="10.42578125" style="80" customWidth="1"/>
    <col min="18" max="18" width="14.7109375" style="81" customWidth="1"/>
    <col min="19" max="19" width="10.85546875" style="80" customWidth="1"/>
    <col min="20" max="16384" width="9.140625" style="15"/>
  </cols>
  <sheetData>
    <row r="1" spans="2:19" s="8" customFormat="1" ht="75.75" thickBot="1" x14ac:dyDescent="0.3">
      <c r="B1" s="1"/>
      <c r="C1" s="2" t="s">
        <v>16</v>
      </c>
      <c r="D1" s="3" t="s">
        <v>17</v>
      </c>
      <c r="E1" s="4" t="s">
        <v>15</v>
      </c>
      <c r="F1" s="3" t="s">
        <v>19</v>
      </c>
      <c r="G1" s="5" t="s">
        <v>20</v>
      </c>
      <c r="H1" s="2" t="s">
        <v>38</v>
      </c>
      <c r="I1" s="6" t="s">
        <v>19</v>
      </c>
      <c r="J1" s="3" t="s">
        <v>20</v>
      </c>
      <c r="K1" s="7" t="s">
        <v>21</v>
      </c>
      <c r="L1" s="4" t="s">
        <v>39</v>
      </c>
      <c r="M1" s="3" t="s">
        <v>26</v>
      </c>
      <c r="N1" s="7" t="s">
        <v>22</v>
      </c>
      <c r="O1" s="5" t="s">
        <v>23</v>
      </c>
      <c r="P1" s="2" t="s">
        <v>18</v>
      </c>
      <c r="Q1" s="3" t="s">
        <v>27</v>
      </c>
      <c r="R1" s="7" t="s">
        <v>24</v>
      </c>
      <c r="S1" s="5" t="s">
        <v>25</v>
      </c>
    </row>
    <row r="2" spans="2:19" ht="15.75" thickBot="1" x14ac:dyDescent="0.3">
      <c r="B2" s="9" t="s">
        <v>0</v>
      </c>
      <c r="C2" s="10">
        <f>C11</f>
        <v>53540256</v>
      </c>
      <c r="D2" s="11">
        <f>C2/C2</f>
        <v>1</v>
      </c>
      <c r="E2" s="10">
        <f>E11</f>
        <v>42984784</v>
      </c>
      <c r="F2" s="12">
        <f>E2/C2</f>
        <v>0.80284980333302847</v>
      </c>
      <c r="G2" s="11">
        <f>E2/E2</f>
        <v>1</v>
      </c>
      <c r="H2" s="13">
        <f>H11</f>
        <v>10555472</v>
      </c>
      <c r="I2" s="12">
        <f>H2/C2</f>
        <v>0.19715019666697148</v>
      </c>
      <c r="J2" s="12">
        <f>H2/H2</f>
        <v>1</v>
      </c>
      <c r="K2" s="14">
        <f>J2/G2</f>
        <v>1</v>
      </c>
      <c r="L2" s="10">
        <f>L11</f>
        <v>7617630</v>
      </c>
      <c r="M2" s="12">
        <f>L2/L2</f>
        <v>1</v>
      </c>
      <c r="N2" s="14">
        <f>M2/G2</f>
        <v>1</v>
      </c>
      <c r="O2" s="11">
        <f>L2/H2</f>
        <v>0.72167592316099172</v>
      </c>
      <c r="P2" s="13">
        <f>P11</f>
        <v>2937842</v>
      </c>
      <c r="Q2" s="12">
        <f>P2/P2</f>
        <v>1</v>
      </c>
      <c r="R2" s="14">
        <f>Q2/K2</f>
        <v>1</v>
      </c>
      <c r="S2" s="11">
        <f>P2/H2</f>
        <v>0.27832407683900823</v>
      </c>
    </row>
    <row r="3" spans="2:19" x14ac:dyDescent="0.25">
      <c r="B3" s="16" t="s">
        <v>1</v>
      </c>
      <c r="C3" s="17"/>
      <c r="D3" s="18"/>
      <c r="E3" s="17"/>
      <c r="F3" s="19"/>
      <c r="G3" s="18"/>
      <c r="H3" s="17"/>
      <c r="I3" s="20"/>
      <c r="J3" s="19"/>
      <c r="K3" s="21"/>
      <c r="L3" s="17"/>
      <c r="M3" s="19"/>
      <c r="N3" s="21"/>
      <c r="O3" s="18"/>
      <c r="P3" s="22"/>
      <c r="Q3" s="19"/>
      <c r="R3" s="21"/>
      <c r="S3" s="18"/>
    </row>
    <row r="4" spans="2:19" x14ac:dyDescent="0.25">
      <c r="B4" s="23" t="s">
        <v>2</v>
      </c>
      <c r="C4" s="24">
        <v>20129</v>
      </c>
      <c r="D4" s="25">
        <f>C4/C$11</f>
        <v>3.7596010000400448E-4</v>
      </c>
      <c r="E4" s="24">
        <v>5090</v>
      </c>
      <c r="F4" s="26">
        <f>E4/C$2</f>
        <v>9.506865264148158E-5</v>
      </c>
      <c r="G4" s="25">
        <f>E4/E$2</f>
        <v>1.1841399505462212E-4</v>
      </c>
      <c r="H4" s="24">
        <v>15039</v>
      </c>
      <c r="I4" s="27">
        <f>H4/C$2</f>
        <v>2.8089144736252286E-4</v>
      </c>
      <c r="J4" s="26">
        <f>H4/H$2</f>
        <v>1.4247586465105492E-3</v>
      </c>
      <c r="K4" s="28">
        <f>J4/G4</f>
        <v>12.032012312846426</v>
      </c>
      <c r="L4" s="24">
        <v>14513</v>
      </c>
      <c r="M4" s="26">
        <f>L4/L$2</f>
        <v>1.9051857336205619E-3</v>
      </c>
      <c r="N4" s="28">
        <f>M4/G4</f>
        <v>16.089193956691826</v>
      </c>
      <c r="O4" s="25">
        <f>L4/H$2</f>
        <v>1.3749266731037703E-3</v>
      </c>
      <c r="P4" s="29">
        <v>526</v>
      </c>
      <c r="Q4" s="26">
        <f>P4/P$2</f>
        <v>1.7904298461251489E-4</v>
      </c>
      <c r="R4" s="28">
        <f>Q4/G4</f>
        <v>1.512008648385909</v>
      </c>
      <c r="S4" s="25">
        <f>P4/H$2</f>
        <v>4.9831973406778966E-5</v>
      </c>
    </row>
    <row r="5" spans="2:19" x14ac:dyDescent="0.25">
      <c r="B5" s="23" t="s">
        <v>3</v>
      </c>
      <c r="C5" s="24">
        <v>2025888</v>
      </c>
      <c r="D5" s="25">
        <f t="shared" ref="D5:D10" si="0">C5/C$11</f>
        <v>3.7838593823682876E-2</v>
      </c>
      <c r="E5" s="24">
        <v>640877</v>
      </c>
      <c r="F5" s="26">
        <f t="shared" ref="F5:F54" si="1">E5/C$2</f>
        <v>1.1970002534167936E-2</v>
      </c>
      <c r="G5" s="25">
        <f t="shared" ref="G5:G54" si="2">E5/E$2</f>
        <v>1.4909392123501191E-2</v>
      </c>
      <c r="H5" s="24">
        <v>1385011</v>
      </c>
      <c r="I5" s="27">
        <f t="shared" ref="I5:I54" si="3">H5/C$2</f>
        <v>2.586859128951494E-2</v>
      </c>
      <c r="J5" s="26">
        <f t="shared" ref="J5:J54" si="4">H5/H$2</f>
        <v>0.13121260707242652</v>
      </c>
      <c r="K5" s="28">
        <f t="shared" ref="K5:K54" si="5">J5/G5</f>
        <v>8.8006677928606045</v>
      </c>
      <c r="L5" s="24">
        <v>1105959</v>
      </c>
      <c r="M5" s="26">
        <f t="shared" ref="M5:M54" si="6">L5/L$2</f>
        <v>0.14518413207257375</v>
      </c>
      <c r="N5" s="28">
        <f t="shared" ref="N5:N54" si="7">M5/G5</f>
        <v>9.7377633420563612</v>
      </c>
      <c r="O5" s="25">
        <f t="shared" ref="O5:O54" si="8">L5/H$2</f>
        <v>0.10477589254180202</v>
      </c>
      <c r="P5" s="29">
        <v>279052</v>
      </c>
      <c r="Q5" s="26">
        <f t="shared" ref="Q5:Q54" si="9">P5/P$2</f>
        <v>9.4985366810059896E-2</v>
      </c>
      <c r="R5" s="28">
        <f t="shared" ref="R5:R54" si="10">Q5/G5</f>
        <v>6.3708410123802128</v>
      </c>
      <c r="S5" s="25">
        <f t="shared" ref="S5:S54" si="11">P5/H$2</f>
        <v>2.6436714530624496E-2</v>
      </c>
    </row>
    <row r="6" spans="2:19" x14ac:dyDescent="0.25">
      <c r="B6" s="23" t="s">
        <v>4</v>
      </c>
      <c r="C6" s="24">
        <v>2644495</v>
      </c>
      <c r="D6" s="25">
        <f t="shared" si="0"/>
        <v>4.9392647655625704E-2</v>
      </c>
      <c r="E6" s="24">
        <v>1246430</v>
      </c>
      <c r="F6" s="26">
        <f t="shared" si="1"/>
        <v>2.3280239825524927E-2</v>
      </c>
      <c r="G6" s="25">
        <f t="shared" si="2"/>
        <v>2.8997005079751011E-2</v>
      </c>
      <c r="H6" s="24">
        <v>1398065</v>
      </c>
      <c r="I6" s="27">
        <f t="shared" si="3"/>
        <v>2.6112407830100774E-2</v>
      </c>
      <c r="J6" s="26">
        <f t="shared" si="4"/>
        <v>0.13244931159876128</v>
      </c>
      <c r="K6" s="28">
        <f t="shared" si="5"/>
        <v>4.567689360831694</v>
      </c>
      <c r="L6" s="24">
        <v>975571</v>
      </c>
      <c r="M6" s="26">
        <f t="shared" si="6"/>
        <v>0.12806752231337043</v>
      </c>
      <c r="N6" s="28">
        <f t="shared" si="7"/>
        <v>4.416577572792221</v>
      </c>
      <c r="O6" s="25">
        <f t="shared" si="8"/>
        <v>9.2423247392442523E-2</v>
      </c>
      <c r="P6" s="29">
        <v>422494</v>
      </c>
      <c r="Q6" s="26">
        <f t="shared" si="9"/>
        <v>0.14381100140851685</v>
      </c>
      <c r="R6" s="28">
        <f t="shared" si="10"/>
        <v>4.9595122328320027</v>
      </c>
      <c r="S6" s="25">
        <f t="shared" si="11"/>
        <v>4.0026064206318768E-2</v>
      </c>
    </row>
    <row r="7" spans="2:19" x14ac:dyDescent="0.25">
      <c r="B7" s="23" t="s">
        <v>5</v>
      </c>
      <c r="C7" s="24">
        <v>4298681</v>
      </c>
      <c r="D7" s="25">
        <f t="shared" si="0"/>
        <v>8.0288764401873616E-2</v>
      </c>
      <c r="E7" s="24">
        <v>2731775</v>
      </c>
      <c r="F7" s="26">
        <f t="shared" si="1"/>
        <v>5.1022822901705962E-2</v>
      </c>
      <c r="G7" s="25">
        <f t="shared" si="2"/>
        <v>6.3552139752522663E-2</v>
      </c>
      <c r="H7" s="24">
        <v>1566906</v>
      </c>
      <c r="I7" s="27">
        <f t="shared" si="3"/>
        <v>2.9265941500167651E-2</v>
      </c>
      <c r="J7" s="26">
        <f t="shared" si="4"/>
        <v>0.14844490137437719</v>
      </c>
      <c r="K7" s="28">
        <f t="shared" si="5"/>
        <v>2.335797062890943</v>
      </c>
      <c r="L7" s="24">
        <v>1027675</v>
      </c>
      <c r="M7" s="26">
        <f t="shared" si="6"/>
        <v>0.13490744496647908</v>
      </c>
      <c r="N7" s="28">
        <f t="shared" si="7"/>
        <v>2.122783677966154</v>
      </c>
      <c r="O7" s="25">
        <f t="shared" si="8"/>
        <v>9.7359454887474481E-2</v>
      </c>
      <c r="P7" s="29">
        <v>539231</v>
      </c>
      <c r="Q7" s="26">
        <f t="shared" si="9"/>
        <v>0.18354663048591449</v>
      </c>
      <c r="R7" s="28">
        <f t="shared" si="10"/>
        <v>2.8881266815037288</v>
      </c>
      <c r="S7" s="25">
        <f t="shared" si="11"/>
        <v>5.1085446486902719E-2</v>
      </c>
    </row>
    <row r="8" spans="2:19" x14ac:dyDescent="0.25">
      <c r="B8" s="23" t="s">
        <v>6</v>
      </c>
      <c r="C8" s="24">
        <v>24342517</v>
      </c>
      <c r="D8" s="25">
        <f t="shared" si="0"/>
        <v>0.45465821082364644</v>
      </c>
      <c r="E8" s="24">
        <v>21508446</v>
      </c>
      <c r="F8" s="26">
        <f t="shared" si="1"/>
        <v>0.40172475081180037</v>
      </c>
      <c r="G8" s="25">
        <f t="shared" si="2"/>
        <v>0.50037348099736878</v>
      </c>
      <c r="H8" s="24">
        <v>2834071</v>
      </c>
      <c r="I8" s="27">
        <f t="shared" si="3"/>
        <v>5.293346001184604E-2</v>
      </c>
      <c r="J8" s="26">
        <f t="shared" si="4"/>
        <v>0.26849306217666058</v>
      </c>
      <c r="K8" s="28">
        <f t="shared" si="5"/>
        <v>0.53658531551569666</v>
      </c>
      <c r="L8" s="24">
        <v>1919106</v>
      </c>
      <c r="M8" s="26">
        <f t="shared" si="6"/>
        <v>0.251929537139504</v>
      </c>
      <c r="N8" s="28">
        <f t="shared" si="7"/>
        <v>0.50348299161927168</v>
      </c>
      <c r="O8" s="25">
        <f t="shared" si="8"/>
        <v>0.18181148128667293</v>
      </c>
      <c r="P8" s="29">
        <v>914965</v>
      </c>
      <c r="Q8" s="26">
        <f t="shared" si="9"/>
        <v>0.31144118710264201</v>
      </c>
      <c r="R8" s="28">
        <f t="shared" si="10"/>
        <v>0.62241745202376086</v>
      </c>
      <c r="S8" s="25">
        <f t="shared" si="11"/>
        <v>8.6681580889987675E-2</v>
      </c>
    </row>
    <row r="9" spans="2:19" x14ac:dyDescent="0.25">
      <c r="B9" s="23" t="s">
        <v>7</v>
      </c>
      <c r="C9" s="24">
        <v>13602616</v>
      </c>
      <c r="D9" s="25">
        <f t="shared" si="0"/>
        <v>0.25406333507258538</v>
      </c>
      <c r="E9" s="24">
        <v>11556938</v>
      </c>
      <c r="F9" s="26">
        <f t="shared" si="1"/>
        <v>0.21585511283322964</v>
      </c>
      <c r="G9" s="25">
        <f t="shared" si="2"/>
        <v>0.26886113932781425</v>
      </c>
      <c r="H9" s="24">
        <v>2045678</v>
      </c>
      <c r="I9" s="27">
        <f t="shared" si="3"/>
        <v>3.8208222239355751E-2</v>
      </c>
      <c r="J9" s="26">
        <f t="shared" si="4"/>
        <v>0.1938026077848532</v>
      </c>
      <c r="K9" s="28">
        <f t="shared" si="5"/>
        <v>0.72082789007509018</v>
      </c>
      <c r="L9" s="24">
        <v>1484010</v>
      </c>
      <c r="M9" s="26">
        <f t="shared" si="6"/>
        <v>0.19481255981191001</v>
      </c>
      <c r="N9" s="28">
        <f t="shared" si="7"/>
        <v>0.72458429767487131</v>
      </c>
      <c r="O9" s="25">
        <f t="shared" si="8"/>
        <v>0.14059153394561608</v>
      </c>
      <c r="P9" s="29">
        <v>561668</v>
      </c>
      <c r="Q9" s="26">
        <f t="shared" si="9"/>
        <v>0.19118386897593539</v>
      </c>
      <c r="R9" s="28">
        <f t="shared" si="10"/>
        <v>0.71108777361398701</v>
      </c>
      <c r="S9" s="25">
        <f t="shared" si="11"/>
        <v>5.3211073839237129E-2</v>
      </c>
    </row>
    <row r="10" spans="2:19" x14ac:dyDescent="0.25">
      <c r="B10" s="23" t="s">
        <v>8</v>
      </c>
      <c r="C10" s="24">
        <v>6605930</v>
      </c>
      <c r="D10" s="25">
        <f t="shared" si="0"/>
        <v>0.12338248812258201</v>
      </c>
      <c r="E10" s="24">
        <v>5295228</v>
      </c>
      <c r="F10" s="26">
        <f t="shared" si="1"/>
        <v>9.8901805773958198E-2</v>
      </c>
      <c r="G10" s="25">
        <f t="shared" si="2"/>
        <v>0.12318842872398754</v>
      </c>
      <c r="H10" s="24">
        <v>1310702</v>
      </c>
      <c r="I10" s="27">
        <f t="shared" si="3"/>
        <v>2.4480682348623811E-2</v>
      </c>
      <c r="J10" s="26">
        <f t="shared" si="4"/>
        <v>0.12417275134641066</v>
      </c>
      <c r="K10" s="28">
        <f t="shared" si="5"/>
        <v>1.0079903821537375</v>
      </c>
      <c r="L10" s="24">
        <v>1090796</v>
      </c>
      <c r="M10" s="26">
        <f t="shared" si="6"/>
        <v>0.14319361796254215</v>
      </c>
      <c r="N10" s="28">
        <f t="shared" si="7"/>
        <v>1.1623950353598362</v>
      </c>
      <c r="O10" s="25">
        <f t="shared" si="8"/>
        <v>0.10333938643387998</v>
      </c>
      <c r="P10" s="29">
        <v>219906</v>
      </c>
      <c r="Q10" s="26">
        <f t="shared" si="9"/>
        <v>7.485290223231883E-2</v>
      </c>
      <c r="R10" s="28">
        <f t="shared" si="10"/>
        <v>0.60762932856325402</v>
      </c>
      <c r="S10" s="25">
        <f t="shared" si="11"/>
        <v>2.0833364912530676E-2</v>
      </c>
    </row>
    <row r="11" spans="2:19" s="36" customFormat="1" x14ac:dyDescent="0.25">
      <c r="B11" s="30" t="s">
        <v>0</v>
      </c>
      <c r="C11" s="31">
        <f t="shared" ref="C11:H11" si="12">SUM(C4:C10)</f>
        <v>53540256</v>
      </c>
      <c r="D11" s="108">
        <f t="shared" si="12"/>
        <v>1</v>
      </c>
      <c r="E11" s="31">
        <f t="shared" si="12"/>
        <v>42984784</v>
      </c>
      <c r="F11" s="38">
        <f t="shared" si="12"/>
        <v>0.80284980333302858</v>
      </c>
      <c r="G11" s="108">
        <f t="shared" si="12"/>
        <v>1</v>
      </c>
      <c r="H11" s="31">
        <f t="shared" si="12"/>
        <v>10555472</v>
      </c>
      <c r="I11" s="38">
        <f t="shared" ref="I11:J11" si="13">SUM(I4:I10)</f>
        <v>0.19715019666697148</v>
      </c>
      <c r="J11" s="38">
        <f t="shared" si="13"/>
        <v>0.99999999999999989</v>
      </c>
      <c r="K11" s="34">
        <f>J11/G11</f>
        <v>0.99999999999999989</v>
      </c>
      <c r="L11" s="31">
        <f>SUM(L4:L10)</f>
        <v>7617630</v>
      </c>
      <c r="M11" s="38">
        <f>SUM(M4:M10)</f>
        <v>1</v>
      </c>
      <c r="N11" s="34">
        <f>M11/G11</f>
        <v>1</v>
      </c>
      <c r="O11" s="108">
        <f>SUM(O4:O10)</f>
        <v>0.72167592316099172</v>
      </c>
      <c r="P11" s="35">
        <f>SUM(P4:P10)</f>
        <v>2937842</v>
      </c>
      <c r="Q11" s="38">
        <f>SUM(Q4:Q10)</f>
        <v>1</v>
      </c>
      <c r="R11" s="34">
        <f>Q11/K11</f>
        <v>1.0000000000000002</v>
      </c>
      <c r="S11" s="108">
        <f>SUM(S4:S10)</f>
        <v>0.27832407683900823</v>
      </c>
    </row>
    <row r="12" spans="2:19" x14ac:dyDescent="0.25">
      <c r="B12" s="37" t="s">
        <v>9</v>
      </c>
      <c r="C12" s="24"/>
      <c r="D12" s="25"/>
      <c r="E12" s="24"/>
      <c r="F12" s="26"/>
      <c r="G12" s="25"/>
      <c r="H12" s="24"/>
      <c r="I12" s="27"/>
      <c r="J12" s="26"/>
      <c r="K12" s="28"/>
      <c r="L12" s="24"/>
      <c r="M12" s="26"/>
      <c r="N12" s="28"/>
      <c r="O12" s="25"/>
      <c r="P12" s="29"/>
      <c r="Q12" s="26"/>
      <c r="R12" s="28"/>
      <c r="S12" s="25"/>
    </row>
    <row r="13" spans="2:19" x14ac:dyDescent="0.25">
      <c r="B13" s="23" t="s">
        <v>10</v>
      </c>
      <c r="C13" s="24">
        <v>8989193</v>
      </c>
      <c r="D13" s="25">
        <f t="shared" ref="D13:D14" si="14">C13/C$11</f>
        <v>0.1678959659811862</v>
      </c>
      <c r="E13" s="24">
        <v>4624172</v>
      </c>
      <c r="F13" s="26">
        <f t="shared" si="1"/>
        <v>8.6368133914040301E-2</v>
      </c>
      <c r="G13" s="25">
        <f t="shared" si="2"/>
        <v>0.10757695095082949</v>
      </c>
      <c r="H13" s="24">
        <v>4365021</v>
      </c>
      <c r="I13" s="27">
        <f t="shared" si="3"/>
        <v>8.1527832067145881E-2</v>
      </c>
      <c r="J13" s="26">
        <f t="shared" si="4"/>
        <v>0.41353157869207552</v>
      </c>
      <c r="K13" s="28">
        <f t="shared" si="5"/>
        <v>3.8440537218896416</v>
      </c>
      <c r="L13" s="24">
        <v>3123718</v>
      </c>
      <c r="M13" s="26">
        <f t="shared" si="6"/>
        <v>0.41006428508604381</v>
      </c>
      <c r="N13" s="28">
        <f t="shared" si="7"/>
        <v>3.8118228994375674</v>
      </c>
      <c r="O13" s="25">
        <f t="shared" si="8"/>
        <v>0.29593352149482277</v>
      </c>
      <c r="P13" s="29">
        <v>1241303</v>
      </c>
      <c r="Q13" s="26">
        <f t="shared" si="9"/>
        <v>0.42252204168910379</v>
      </c>
      <c r="R13" s="28">
        <f t="shared" si="10"/>
        <v>3.9276261127927596</v>
      </c>
      <c r="S13" s="25">
        <f t="shared" si="11"/>
        <v>0.11759805719725276</v>
      </c>
    </row>
    <row r="14" spans="2:19" x14ac:dyDescent="0.25">
      <c r="B14" s="23" t="s">
        <v>11</v>
      </c>
      <c r="C14" s="24">
        <v>44551063</v>
      </c>
      <c r="D14" s="25">
        <f t="shared" si="14"/>
        <v>0.83210403401881383</v>
      </c>
      <c r="E14" s="24">
        <v>38360612</v>
      </c>
      <c r="F14" s="26">
        <f t="shared" si="1"/>
        <v>0.71648166941898817</v>
      </c>
      <c r="G14" s="25">
        <f t="shared" si="2"/>
        <v>0.89242304904917047</v>
      </c>
      <c r="H14" s="24">
        <v>6190451</v>
      </c>
      <c r="I14" s="27">
        <f t="shared" si="3"/>
        <v>0.1156223645998256</v>
      </c>
      <c r="J14" s="26">
        <f t="shared" si="4"/>
        <v>0.58646842130792443</v>
      </c>
      <c r="K14" s="28">
        <f t="shared" si="5"/>
        <v>0.65716413525264217</v>
      </c>
      <c r="L14" s="24">
        <v>4493912</v>
      </c>
      <c r="M14" s="26">
        <f t="shared" si="6"/>
        <v>0.58993571491395613</v>
      </c>
      <c r="N14" s="28">
        <f t="shared" si="7"/>
        <v>0.66104939304571009</v>
      </c>
      <c r="O14" s="25">
        <f t="shared" si="8"/>
        <v>0.425742401666169</v>
      </c>
      <c r="P14" s="29">
        <v>1696539</v>
      </c>
      <c r="Q14" s="26">
        <f t="shared" si="9"/>
        <v>0.57747795831089621</v>
      </c>
      <c r="R14" s="28">
        <f t="shared" si="10"/>
        <v>0.64708991876237221</v>
      </c>
      <c r="S14" s="25">
        <f t="shared" si="11"/>
        <v>0.16072601964175548</v>
      </c>
    </row>
    <row r="15" spans="2:19" s="36" customFormat="1" x14ac:dyDescent="0.25">
      <c r="B15" s="30" t="s">
        <v>0</v>
      </c>
      <c r="C15" s="31">
        <f>SUM(C13:C14)</f>
        <v>53540256</v>
      </c>
      <c r="D15" s="108">
        <f>SUM(D13:D14)</f>
        <v>1</v>
      </c>
      <c r="E15" s="31">
        <f>SUM(E13:E14)</f>
        <v>42984784</v>
      </c>
      <c r="F15" s="38">
        <f t="shared" ref="F15:G15" si="15">SUM(F13:F14)</f>
        <v>0.80284980333302847</v>
      </c>
      <c r="G15" s="108">
        <f t="shared" si="15"/>
        <v>1</v>
      </c>
      <c r="H15" s="31">
        <f>SUM(H13:H14)</f>
        <v>10555472</v>
      </c>
      <c r="I15" s="38">
        <f t="shared" ref="I15:J15" si="16">SUM(I13:I14)</f>
        <v>0.19715019666697148</v>
      </c>
      <c r="J15" s="38">
        <f t="shared" si="16"/>
        <v>1</v>
      </c>
      <c r="K15" s="34">
        <f>J15/G15</f>
        <v>1</v>
      </c>
      <c r="L15" s="31">
        <f>SUM(L13:L14)</f>
        <v>7617630</v>
      </c>
      <c r="M15" s="38">
        <f>SUM(M13:M14)</f>
        <v>1</v>
      </c>
      <c r="N15" s="34">
        <f>M15/G15</f>
        <v>1</v>
      </c>
      <c r="O15" s="108">
        <f>SUM(O13:O14)</f>
        <v>0.72167592316099172</v>
      </c>
      <c r="P15" s="35">
        <f>SUM(P13:P14)</f>
        <v>2937842</v>
      </c>
      <c r="Q15" s="38">
        <f>SUM(Q13:Q14)</f>
        <v>1</v>
      </c>
      <c r="R15" s="34">
        <f>Q15/K15</f>
        <v>1</v>
      </c>
      <c r="S15" s="108">
        <f>SUM(S13:S14)</f>
        <v>0.27832407683900823</v>
      </c>
    </row>
    <row r="16" spans="2:19" x14ac:dyDescent="0.25">
      <c r="B16" s="37" t="s">
        <v>12</v>
      </c>
      <c r="C16" s="24"/>
      <c r="D16" s="25"/>
      <c r="E16" s="24"/>
      <c r="F16" s="26"/>
      <c r="G16" s="25"/>
      <c r="H16" s="24"/>
      <c r="I16" s="27"/>
      <c r="J16" s="26"/>
      <c r="K16" s="28"/>
      <c r="L16" s="24"/>
      <c r="M16" s="26"/>
      <c r="N16" s="28"/>
      <c r="O16" s="25"/>
      <c r="P16" s="29"/>
      <c r="Q16" s="26"/>
      <c r="R16" s="28"/>
      <c r="S16" s="25"/>
    </row>
    <row r="17" spans="2:19" x14ac:dyDescent="0.25">
      <c r="B17" s="23" t="s">
        <v>28</v>
      </c>
      <c r="C17" s="24">
        <v>43788090</v>
      </c>
      <c r="D17" s="25">
        <f>C17/C$24</f>
        <v>0.81785357918348389</v>
      </c>
      <c r="E17" s="24">
        <v>37113027</v>
      </c>
      <c r="F17" s="26">
        <f t="shared" si="1"/>
        <v>0.69317985704065366</v>
      </c>
      <c r="G17" s="25">
        <f t="shared" si="2"/>
        <v>0.86339917399608201</v>
      </c>
      <c r="H17" s="24">
        <v>6675063</v>
      </c>
      <c r="I17" s="27">
        <f t="shared" si="3"/>
        <v>0.12467372214283025</v>
      </c>
      <c r="J17" s="26">
        <f t="shared" si="4"/>
        <v>0.63237939525584452</v>
      </c>
      <c r="K17" s="28">
        <f t="shared" si="5"/>
        <v>0.7324299284756024</v>
      </c>
      <c r="L17" s="24">
        <v>4642604</v>
      </c>
      <c r="M17" s="26">
        <f t="shared" si="6"/>
        <v>0.60945517175289432</v>
      </c>
      <c r="N17" s="28">
        <f t="shared" si="7"/>
        <v>0.70587879871617754</v>
      </c>
      <c r="O17" s="25">
        <f t="shared" si="8"/>
        <v>0.43982912370001076</v>
      </c>
      <c r="P17" s="29">
        <v>2032459</v>
      </c>
      <c r="Q17" s="26">
        <f t="shared" si="9"/>
        <v>0.69182039061324607</v>
      </c>
      <c r="R17" s="28">
        <f t="shared" si="10"/>
        <v>0.8012752518760059</v>
      </c>
      <c r="S17" s="25">
        <f t="shared" si="11"/>
        <v>0.19255027155583379</v>
      </c>
    </row>
    <row r="18" spans="2:19" x14ac:dyDescent="0.25">
      <c r="B18" s="23" t="s">
        <v>29</v>
      </c>
      <c r="C18" s="24">
        <v>5570367</v>
      </c>
      <c r="D18" s="25">
        <f t="shared" ref="D18:D23" si="17">C18/C$24</f>
        <v>0.10404072404883533</v>
      </c>
      <c r="E18" s="24">
        <v>3394420</v>
      </c>
      <c r="F18" s="26">
        <f t="shared" si="1"/>
        <v>6.3399398015579159E-2</v>
      </c>
      <c r="G18" s="25">
        <f t="shared" si="2"/>
        <v>7.8967943633263343E-2</v>
      </c>
      <c r="H18" s="24">
        <v>2175947</v>
      </c>
      <c r="I18" s="27">
        <f t="shared" si="3"/>
        <v>4.0641326033256174E-2</v>
      </c>
      <c r="J18" s="26">
        <f t="shared" si="4"/>
        <v>0.20614397916076135</v>
      </c>
      <c r="K18" s="28">
        <f t="shared" si="5"/>
        <v>2.6104767286092554</v>
      </c>
      <c r="L18" s="24">
        <v>1514477</v>
      </c>
      <c r="M18" s="26">
        <f t="shared" si="6"/>
        <v>0.19881209772593314</v>
      </c>
      <c r="N18" s="28">
        <f t="shared" si="7"/>
        <v>2.5176304279777186</v>
      </c>
      <c r="O18" s="25">
        <f t="shared" si="8"/>
        <v>0.14347790416193609</v>
      </c>
      <c r="P18" s="29">
        <v>661470</v>
      </c>
      <c r="Q18" s="26">
        <f t="shared" si="9"/>
        <v>0.22515506279779512</v>
      </c>
      <c r="R18" s="28">
        <f t="shared" si="10"/>
        <v>2.851221045383205</v>
      </c>
      <c r="S18" s="25">
        <f t="shared" si="11"/>
        <v>6.2666074998825261E-2</v>
      </c>
    </row>
    <row r="19" spans="2:19" x14ac:dyDescent="0.25">
      <c r="B19" s="23" t="s">
        <v>30</v>
      </c>
      <c r="C19" s="24">
        <v>1446107</v>
      </c>
      <c r="D19" s="25">
        <f t="shared" si="17"/>
        <v>2.7009713961771119E-2</v>
      </c>
      <c r="E19" s="24">
        <v>655275</v>
      </c>
      <c r="F19" s="26">
        <f t="shared" si="1"/>
        <v>1.2238921681659498E-2</v>
      </c>
      <c r="G19" s="25">
        <f t="shared" si="2"/>
        <v>1.5244347860396367E-2</v>
      </c>
      <c r="H19" s="24">
        <v>790832</v>
      </c>
      <c r="I19" s="27">
        <f t="shared" si="3"/>
        <v>1.4770792280111623E-2</v>
      </c>
      <c r="J19" s="26">
        <f t="shared" si="4"/>
        <v>7.4921519378763929E-2</v>
      </c>
      <c r="K19" s="28">
        <f t="shared" si="5"/>
        <v>4.914708065236705</v>
      </c>
      <c r="L19" s="24">
        <v>652959</v>
      </c>
      <c r="M19" s="26">
        <f t="shared" si="6"/>
        <v>8.5716817435344067E-2</v>
      </c>
      <c r="N19" s="28">
        <f t="shared" si="7"/>
        <v>5.6228589258337323</v>
      </c>
      <c r="O19" s="25">
        <f t="shared" si="8"/>
        <v>6.1859763353074124E-2</v>
      </c>
      <c r="P19" s="29">
        <v>137873</v>
      </c>
      <c r="Q19" s="26">
        <f t="shared" si="9"/>
        <v>4.6930025508519518E-2</v>
      </c>
      <c r="R19" s="28">
        <f t="shared" si="10"/>
        <v>3.0785197201147634</v>
      </c>
      <c r="S19" s="25">
        <f t="shared" si="11"/>
        <v>1.3061756025689803E-2</v>
      </c>
    </row>
    <row r="20" spans="2:19" x14ac:dyDescent="0.25">
      <c r="B20" s="23" t="s">
        <v>40</v>
      </c>
      <c r="C20" s="24">
        <v>1135092</v>
      </c>
      <c r="D20" s="25">
        <f t="shared" si="17"/>
        <v>2.1200720444818195E-2</v>
      </c>
      <c r="E20" s="24">
        <v>585489</v>
      </c>
      <c r="F20" s="26">
        <f t="shared" si="1"/>
        <v>1.0935491231121496E-2</v>
      </c>
      <c r="G20" s="25">
        <f t="shared" si="2"/>
        <v>1.362084313370052E-2</v>
      </c>
      <c r="H20" s="24">
        <v>549603</v>
      </c>
      <c r="I20" s="27">
        <f t="shared" si="3"/>
        <v>1.02652292136967E-2</v>
      </c>
      <c r="J20" s="26">
        <f t="shared" si="4"/>
        <v>5.2068064791418137E-2</v>
      </c>
      <c r="K20" s="28">
        <f t="shared" si="5"/>
        <v>3.8226756068126195</v>
      </c>
      <c r="L20" s="24">
        <v>507934</v>
      </c>
      <c r="M20" s="26">
        <f t="shared" si="6"/>
        <v>6.6678743913789459E-2</v>
      </c>
      <c r="N20" s="28">
        <f t="shared" si="7"/>
        <v>4.8953462909218697</v>
      </c>
      <c r="O20" s="25">
        <f t="shared" si="8"/>
        <v>4.8120444069199367E-2</v>
      </c>
      <c r="P20" s="29">
        <v>41669</v>
      </c>
      <c r="Q20" s="26">
        <f t="shared" si="9"/>
        <v>1.4183540163153771E-2</v>
      </c>
      <c r="R20" s="28">
        <f t="shared" si="10"/>
        <v>1.0413114683085245</v>
      </c>
      <c r="S20" s="25">
        <f t="shared" si="11"/>
        <v>3.9476207222187698E-3</v>
      </c>
    </row>
    <row r="21" spans="2:19" x14ac:dyDescent="0.25">
      <c r="B21" s="23" t="s">
        <v>31</v>
      </c>
      <c r="C21" s="24">
        <v>245477</v>
      </c>
      <c r="D21" s="25">
        <f t="shared" si="17"/>
        <v>4.5849052346705254E-3</v>
      </c>
      <c r="E21" s="24">
        <v>150477</v>
      </c>
      <c r="F21" s="26">
        <f t="shared" si="1"/>
        <v>2.810539419161537E-3</v>
      </c>
      <c r="G21" s="25">
        <f t="shared" si="2"/>
        <v>3.5007038769812129E-3</v>
      </c>
      <c r="H21" s="24">
        <v>95000</v>
      </c>
      <c r="I21" s="27">
        <f t="shared" si="3"/>
        <v>1.7743658155089882E-3</v>
      </c>
      <c r="J21" s="26">
        <f t="shared" si="4"/>
        <v>9.0000712426692043E-3</v>
      </c>
      <c r="K21" s="28">
        <f t="shared" si="5"/>
        <v>2.5709318922542801</v>
      </c>
      <c r="L21" s="24">
        <v>75550</v>
      </c>
      <c r="M21" s="26">
        <f t="shared" si="6"/>
        <v>9.917782827467336E-3</v>
      </c>
      <c r="N21" s="28">
        <f t="shared" si="7"/>
        <v>2.8330824816921703</v>
      </c>
      <c r="O21" s="25">
        <f t="shared" si="8"/>
        <v>7.1574250777227209E-3</v>
      </c>
      <c r="P21" s="29">
        <v>19450</v>
      </c>
      <c r="Q21" s="26">
        <f t="shared" si="9"/>
        <v>6.6205057998353894E-3</v>
      </c>
      <c r="R21" s="28">
        <f t="shared" si="10"/>
        <v>1.8911927522257317</v>
      </c>
      <c r="S21" s="25">
        <f t="shared" si="11"/>
        <v>1.8426461649464847E-3</v>
      </c>
    </row>
    <row r="22" spans="2:19" x14ac:dyDescent="0.25">
      <c r="B22" s="23" t="s">
        <v>32</v>
      </c>
      <c r="C22" s="24">
        <v>997747</v>
      </c>
      <c r="D22" s="25">
        <f t="shared" si="17"/>
        <v>1.8635454413964699E-2</v>
      </c>
      <c r="E22" s="24">
        <v>801907</v>
      </c>
      <c r="F22" s="26">
        <f t="shared" si="1"/>
        <v>1.4977645979130171E-2</v>
      </c>
      <c r="G22" s="25">
        <f t="shared" si="2"/>
        <v>1.8655601479816673E-2</v>
      </c>
      <c r="H22" s="24">
        <v>195840</v>
      </c>
      <c r="I22" s="27">
        <f t="shared" si="3"/>
        <v>3.6578084348345289E-3</v>
      </c>
      <c r="J22" s="26">
        <f t="shared" si="4"/>
        <v>1.8553410022782497E-2</v>
      </c>
      <c r="K22" s="28">
        <f t="shared" si="5"/>
        <v>0.99452221054653556</v>
      </c>
      <c r="L22" s="24">
        <v>160339</v>
      </c>
      <c r="M22" s="26">
        <f t="shared" si="6"/>
        <v>2.1048410069798611E-2</v>
      </c>
      <c r="N22" s="28">
        <f t="shared" si="7"/>
        <v>1.1282622054598828</v>
      </c>
      <c r="O22" s="25">
        <f t="shared" si="8"/>
        <v>1.5190130768193028E-2</v>
      </c>
      <c r="P22" s="29">
        <v>35501</v>
      </c>
      <c r="Q22" s="26">
        <f t="shared" si="9"/>
        <v>1.2084039917735535E-2</v>
      </c>
      <c r="R22" s="28">
        <f t="shared" si="10"/>
        <v>0.6477432491688434</v>
      </c>
      <c r="S22" s="25">
        <f t="shared" si="11"/>
        <v>3.3632792545894678E-3</v>
      </c>
    </row>
    <row r="23" spans="2:19" x14ac:dyDescent="0.25">
      <c r="B23" s="23" t="s">
        <v>33</v>
      </c>
      <c r="C23" s="24">
        <v>357376</v>
      </c>
      <c r="D23" s="25">
        <f t="shared" si="17"/>
        <v>6.674902712456212E-3</v>
      </c>
      <c r="E23" s="24">
        <v>284189</v>
      </c>
      <c r="F23" s="26">
        <f t="shared" si="1"/>
        <v>5.3079499657229879E-3</v>
      </c>
      <c r="G23" s="25">
        <f t="shared" si="2"/>
        <v>6.6113860197599223E-3</v>
      </c>
      <c r="H23" s="24">
        <v>73187</v>
      </c>
      <c r="I23" s="27">
        <f t="shared" si="3"/>
        <v>1.3669527467332244E-3</v>
      </c>
      <c r="J23" s="26">
        <f t="shared" si="4"/>
        <v>6.9335601477603275E-3</v>
      </c>
      <c r="K23" s="28">
        <f t="shared" si="5"/>
        <v>1.0487301947031229</v>
      </c>
      <c r="L23" s="24">
        <v>63767</v>
      </c>
      <c r="M23" s="26">
        <f t="shared" si="6"/>
        <v>8.3709762747731249E-3</v>
      </c>
      <c r="N23" s="28">
        <f t="shared" si="7"/>
        <v>1.2661454420834284</v>
      </c>
      <c r="O23" s="25">
        <f t="shared" si="8"/>
        <v>6.0411320308556551E-3</v>
      </c>
      <c r="P23" s="29">
        <v>9420</v>
      </c>
      <c r="Q23" s="26">
        <f t="shared" si="9"/>
        <v>3.2064351997146204E-3</v>
      </c>
      <c r="R23" s="28">
        <f t="shared" si="10"/>
        <v>0.48498683787806646</v>
      </c>
      <c r="S23" s="25">
        <f t="shared" si="11"/>
        <v>8.9242811690467281E-4</v>
      </c>
    </row>
    <row r="24" spans="2:19" s="36" customFormat="1" x14ac:dyDescent="0.25">
      <c r="B24" s="30" t="s">
        <v>0</v>
      </c>
      <c r="C24" s="31">
        <f>SUM(C17:C23)</f>
        <v>53540256</v>
      </c>
      <c r="D24" s="108">
        <f>SUM(D17:D23)</f>
        <v>1</v>
      </c>
      <c r="E24" s="31">
        <f>SUM(E17:E23)</f>
        <v>42984784</v>
      </c>
      <c r="F24" s="38">
        <f t="shared" ref="F24:G24" si="18">SUM(F17:F23)</f>
        <v>0.80284980333302858</v>
      </c>
      <c r="G24" s="108">
        <f t="shared" si="18"/>
        <v>1</v>
      </c>
      <c r="H24" s="31">
        <f>SUM(H17:H23)</f>
        <v>10555472</v>
      </c>
      <c r="I24" s="38">
        <f t="shared" ref="I24:J24" si="19">SUM(I17:I23)</f>
        <v>0.19715019666697151</v>
      </c>
      <c r="J24" s="38">
        <f t="shared" si="19"/>
        <v>1</v>
      </c>
      <c r="K24" s="34">
        <f>J24/G24</f>
        <v>1</v>
      </c>
      <c r="L24" s="31">
        <f>SUM(L17:L23)</f>
        <v>7617630</v>
      </c>
      <c r="M24" s="38">
        <f>SUM(M17:M23)</f>
        <v>1.0000000000000002</v>
      </c>
      <c r="N24" s="34">
        <f>M24/G24</f>
        <v>1.0000000000000002</v>
      </c>
      <c r="O24" s="108">
        <f>SUM(O17:O23)</f>
        <v>0.72167592316099172</v>
      </c>
      <c r="P24" s="35">
        <f>SUM(P17:P23)</f>
        <v>2937842</v>
      </c>
      <c r="Q24" s="38">
        <f>SUM(Q17:Q23)</f>
        <v>1.0000000000000002</v>
      </c>
      <c r="R24" s="34">
        <f>Q24/K24</f>
        <v>1.0000000000000002</v>
      </c>
      <c r="S24" s="108">
        <f>SUM(S17:S23)</f>
        <v>0.27832407683900828</v>
      </c>
    </row>
    <row r="25" spans="2:19" x14ac:dyDescent="0.25">
      <c r="B25" s="37" t="s">
        <v>13</v>
      </c>
      <c r="C25" s="24"/>
      <c r="D25" s="25"/>
      <c r="E25" s="24"/>
      <c r="F25" s="26"/>
      <c r="G25" s="25"/>
      <c r="H25" s="24"/>
      <c r="I25" s="27"/>
      <c r="J25" s="26"/>
      <c r="K25" s="28"/>
      <c r="L25" s="24"/>
      <c r="M25" s="26"/>
      <c r="N25" s="28"/>
      <c r="O25" s="25"/>
      <c r="P25" s="29"/>
      <c r="Q25" s="26"/>
      <c r="R25" s="28"/>
      <c r="S25" s="25"/>
    </row>
    <row r="26" spans="2:19" x14ac:dyDescent="0.25">
      <c r="B26" s="23" t="s">
        <v>30</v>
      </c>
      <c r="C26" s="24">
        <v>1446107</v>
      </c>
      <c r="D26" s="25">
        <f>C26/C$28</f>
        <v>2.7009713961771119E-2</v>
      </c>
      <c r="E26" s="24">
        <v>655275</v>
      </c>
      <c r="F26" s="26">
        <f t="shared" si="1"/>
        <v>1.2238921681659498E-2</v>
      </c>
      <c r="G26" s="25">
        <f t="shared" si="2"/>
        <v>1.5244347860396367E-2</v>
      </c>
      <c r="H26" s="24">
        <v>790832</v>
      </c>
      <c r="I26" s="27">
        <f t="shared" si="3"/>
        <v>1.4770792280111623E-2</v>
      </c>
      <c r="J26" s="26">
        <f t="shared" si="4"/>
        <v>7.4921519378763929E-2</v>
      </c>
      <c r="K26" s="28">
        <f t="shared" si="5"/>
        <v>4.914708065236705</v>
      </c>
      <c r="L26" s="24">
        <v>652959</v>
      </c>
      <c r="M26" s="26">
        <f t="shared" si="6"/>
        <v>8.5716817435344067E-2</v>
      </c>
      <c r="N26" s="28">
        <f t="shared" si="7"/>
        <v>5.6228589258337323</v>
      </c>
      <c r="O26" s="25">
        <f t="shared" si="8"/>
        <v>6.1859763353074124E-2</v>
      </c>
      <c r="P26" s="29">
        <v>137873</v>
      </c>
      <c r="Q26" s="26">
        <f t="shared" si="9"/>
        <v>4.6930025508519518E-2</v>
      </c>
      <c r="R26" s="28">
        <f t="shared" si="10"/>
        <v>3.0785197201147634</v>
      </c>
      <c r="S26" s="25">
        <f t="shared" si="11"/>
        <v>1.3061756025689803E-2</v>
      </c>
    </row>
    <row r="27" spans="2:19" ht="15" customHeight="1" x14ac:dyDescent="0.25">
      <c r="B27" s="23" t="s">
        <v>34</v>
      </c>
      <c r="C27" s="24">
        <v>52094149</v>
      </c>
      <c r="D27" s="25">
        <f>C27/C$28</f>
        <v>0.9729902860382289</v>
      </c>
      <c r="E27" s="24">
        <v>42329509</v>
      </c>
      <c r="F27" s="26">
        <f t="shared" si="1"/>
        <v>0.79061088165136906</v>
      </c>
      <c r="G27" s="25">
        <f t="shared" si="2"/>
        <v>0.98475565213960359</v>
      </c>
      <c r="H27" s="24">
        <v>9764640</v>
      </c>
      <c r="I27" s="27">
        <f t="shared" si="3"/>
        <v>0.18237940438685987</v>
      </c>
      <c r="J27" s="26">
        <f t="shared" si="4"/>
        <v>0.9250784806212361</v>
      </c>
      <c r="K27" s="28">
        <f t="shared" si="5"/>
        <v>0.93939900584606406</v>
      </c>
      <c r="L27" s="24">
        <v>6964671</v>
      </c>
      <c r="M27" s="26">
        <f t="shared" si="6"/>
        <v>0.91428318256465591</v>
      </c>
      <c r="N27" s="28">
        <f t="shared" si="7"/>
        <v>0.92843659295396741</v>
      </c>
      <c r="O27" s="25">
        <f t="shared" si="8"/>
        <v>0.65981615980791763</v>
      </c>
      <c r="P27" s="29">
        <v>2799969</v>
      </c>
      <c r="Q27" s="26">
        <f t="shared" si="9"/>
        <v>0.95306997449148045</v>
      </c>
      <c r="R27" s="28">
        <f t="shared" si="10"/>
        <v>0.96782381743199053</v>
      </c>
      <c r="S27" s="25">
        <f t="shared" si="11"/>
        <v>0.26526232081331846</v>
      </c>
    </row>
    <row r="28" spans="2:19" s="36" customFormat="1" x14ac:dyDescent="0.25">
      <c r="B28" s="30" t="s">
        <v>0</v>
      </c>
      <c r="C28" s="31">
        <f>SUM(C26:C27)</f>
        <v>53540256</v>
      </c>
      <c r="D28" s="108">
        <f>SUM(D26:D27)</f>
        <v>1</v>
      </c>
      <c r="E28" s="31">
        <f>SUM(E26:E27)</f>
        <v>42984784</v>
      </c>
      <c r="F28" s="33">
        <f>E28/C28</f>
        <v>0.80284980333302847</v>
      </c>
      <c r="G28" s="108">
        <f>SUM(G26:G27)</f>
        <v>1</v>
      </c>
      <c r="H28" s="31">
        <f>SUM(H26:H27)</f>
        <v>10555472</v>
      </c>
      <c r="I28" s="38">
        <f>SUM(I26:I27)</f>
        <v>0.19715019666697151</v>
      </c>
      <c r="J28" s="38">
        <f>SUM(J26:J27)</f>
        <v>1</v>
      </c>
      <c r="K28" s="34">
        <f>J28/G28</f>
        <v>1</v>
      </c>
      <c r="L28" s="31">
        <f>SUM(L26:L27)</f>
        <v>7617630</v>
      </c>
      <c r="M28" s="38">
        <f>SUM(M26:M27)</f>
        <v>1</v>
      </c>
      <c r="N28" s="34">
        <f>M28/G28</f>
        <v>1</v>
      </c>
      <c r="O28" s="108">
        <f>SUM(O26:O27)</f>
        <v>0.72167592316099172</v>
      </c>
      <c r="P28" s="35">
        <f>SUM(P26:P27)</f>
        <v>2937842</v>
      </c>
      <c r="Q28" s="38">
        <f>SUM(Q26:Q27)</f>
        <v>1</v>
      </c>
      <c r="R28" s="34">
        <f>Q28/K28</f>
        <v>1</v>
      </c>
      <c r="S28" s="108">
        <f>SUM(S26:S27)</f>
        <v>0.27832407683900828</v>
      </c>
    </row>
    <row r="29" spans="2:19" x14ac:dyDescent="0.25">
      <c r="B29" s="39" t="s">
        <v>37</v>
      </c>
      <c r="C29" s="24"/>
      <c r="D29" s="25"/>
      <c r="E29" s="24"/>
      <c r="F29" s="26"/>
      <c r="G29" s="25"/>
      <c r="H29" s="24"/>
      <c r="I29" s="27"/>
      <c r="J29" s="26"/>
      <c r="K29" s="28"/>
      <c r="L29" s="24"/>
      <c r="M29" s="26"/>
      <c r="N29" s="28"/>
      <c r="O29" s="25"/>
      <c r="P29" s="29"/>
      <c r="Q29" s="26"/>
      <c r="R29" s="28"/>
      <c r="S29" s="25"/>
    </row>
    <row r="30" spans="2:19" x14ac:dyDescent="0.25">
      <c r="B30" s="23" t="s">
        <v>35</v>
      </c>
      <c r="C30" s="24">
        <v>24279188</v>
      </c>
      <c r="D30" s="25">
        <f>C30/C$32</f>
        <v>0.45347538121595832</v>
      </c>
      <c r="E30" s="24">
        <v>20154362</v>
      </c>
      <c r="F30" s="26">
        <f t="shared" si="1"/>
        <v>0.37643379964414064</v>
      </c>
      <c r="G30" s="25">
        <f t="shared" si="2"/>
        <v>0.46887200829018938</v>
      </c>
      <c r="H30" s="24">
        <v>4124826</v>
      </c>
      <c r="I30" s="27">
        <f t="shared" si="3"/>
        <v>7.7041581571817661E-2</v>
      </c>
      <c r="J30" s="26">
        <f t="shared" si="4"/>
        <v>0.39077608277488679</v>
      </c>
      <c r="K30" s="28">
        <f t="shared" si="5"/>
        <v>0.833438712197619</v>
      </c>
      <c r="L30" s="24">
        <v>2941184</v>
      </c>
      <c r="M30" s="26">
        <f t="shared" si="6"/>
        <v>0.38610223914787145</v>
      </c>
      <c r="N30" s="28">
        <f t="shared" si="7"/>
        <v>0.82347044037849471</v>
      </c>
      <c r="O30" s="25">
        <f t="shared" si="8"/>
        <v>0.27864068987156615</v>
      </c>
      <c r="P30" s="29">
        <v>1183642</v>
      </c>
      <c r="Q30" s="26">
        <f t="shared" si="9"/>
        <v>0.40289505017628585</v>
      </c>
      <c r="R30" s="28">
        <f t="shared" si="10"/>
        <v>0.8592857817328482</v>
      </c>
      <c r="S30" s="25">
        <f t="shared" si="11"/>
        <v>0.11213539290332067</v>
      </c>
    </row>
    <row r="31" spans="2:19" x14ac:dyDescent="0.25">
      <c r="B31" s="23" t="s">
        <v>36</v>
      </c>
      <c r="C31" s="24">
        <v>29261068</v>
      </c>
      <c r="D31" s="25">
        <f>C31/C$32</f>
        <v>0.54652461878404168</v>
      </c>
      <c r="E31" s="24">
        <v>22830422</v>
      </c>
      <c r="F31" s="26">
        <f t="shared" si="1"/>
        <v>0.42641600368888788</v>
      </c>
      <c r="G31" s="25">
        <f t="shared" si="2"/>
        <v>0.53112799170981062</v>
      </c>
      <c r="H31" s="24">
        <v>6430646</v>
      </c>
      <c r="I31" s="27">
        <f t="shared" si="3"/>
        <v>0.12010861509515382</v>
      </c>
      <c r="J31" s="26">
        <f t="shared" si="4"/>
        <v>0.60922391722511315</v>
      </c>
      <c r="K31" s="28">
        <f t="shared" si="5"/>
        <v>1.1470378641952115</v>
      </c>
      <c r="L31" s="24">
        <v>4676446</v>
      </c>
      <c r="M31" s="26">
        <f t="shared" si="6"/>
        <v>0.61389776085212855</v>
      </c>
      <c r="N31" s="28">
        <f t="shared" si="7"/>
        <v>1.155837708488805</v>
      </c>
      <c r="O31" s="25">
        <f t="shared" si="8"/>
        <v>0.44303523328942562</v>
      </c>
      <c r="P31" s="29">
        <v>1754200</v>
      </c>
      <c r="Q31" s="26">
        <f t="shared" si="9"/>
        <v>0.59710494982371409</v>
      </c>
      <c r="R31" s="28">
        <f t="shared" si="10"/>
        <v>1.1242204499550288</v>
      </c>
      <c r="S31" s="25">
        <f t="shared" si="11"/>
        <v>0.16618868393568759</v>
      </c>
    </row>
    <row r="32" spans="2:19" s="36" customFormat="1" x14ac:dyDescent="0.25">
      <c r="B32" s="30" t="s">
        <v>0</v>
      </c>
      <c r="C32" s="31">
        <f>SUM(C30:C31)</f>
        <v>53540256</v>
      </c>
      <c r="D32" s="108">
        <f>SUM(D30:D31)</f>
        <v>1</v>
      </c>
      <c r="E32" s="31">
        <f>SUM(E30:E31)</f>
        <v>42984784</v>
      </c>
      <c r="F32" s="33">
        <f>E32/C32</f>
        <v>0.80284980333302847</v>
      </c>
      <c r="G32" s="108">
        <f>SUM(G30:G31)</f>
        <v>1</v>
      </c>
      <c r="H32" s="31">
        <f>SUM(H30:H31)</f>
        <v>10555472</v>
      </c>
      <c r="I32" s="38">
        <f>SUM(I30:I31)</f>
        <v>0.19715019666697148</v>
      </c>
      <c r="J32" s="38">
        <f>SUM(J30:J31)</f>
        <v>1</v>
      </c>
      <c r="K32" s="34">
        <f>J32/G32</f>
        <v>1</v>
      </c>
      <c r="L32" s="31">
        <f>SUM(L30:L31)</f>
        <v>7617630</v>
      </c>
      <c r="M32" s="38">
        <f>SUM(M30:M31)</f>
        <v>1</v>
      </c>
      <c r="N32" s="34">
        <f>M32/G32</f>
        <v>1</v>
      </c>
      <c r="O32" s="108">
        <f>SUM(O30:O31)</f>
        <v>0.72167592316099172</v>
      </c>
      <c r="P32" s="35">
        <f>SUM(P30:P31)</f>
        <v>2937842</v>
      </c>
      <c r="Q32" s="38">
        <f>SUM(Q30:Q31)</f>
        <v>1</v>
      </c>
      <c r="R32" s="34">
        <f>Q32/K32</f>
        <v>1</v>
      </c>
      <c r="S32" s="108">
        <f>SUM(S30:S31)</f>
        <v>0.27832407683900828</v>
      </c>
    </row>
    <row r="33" spans="2:19" x14ac:dyDescent="0.25">
      <c r="B33" s="37" t="s">
        <v>14</v>
      </c>
      <c r="C33" s="24"/>
      <c r="D33" s="25"/>
      <c r="E33" s="24"/>
      <c r="F33" s="26"/>
      <c r="G33" s="25"/>
      <c r="H33" s="24"/>
      <c r="I33" s="27"/>
      <c r="J33" s="26"/>
      <c r="K33" s="28"/>
      <c r="L33" s="24"/>
      <c r="M33" s="26"/>
      <c r="N33" s="28"/>
      <c r="O33" s="25"/>
      <c r="P33" s="29"/>
      <c r="Q33" s="26"/>
      <c r="R33" s="28"/>
      <c r="S33" s="25"/>
    </row>
    <row r="34" spans="2:19" x14ac:dyDescent="0.25">
      <c r="B34" s="23" t="s">
        <v>41</v>
      </c>
      <c r="C34" s="24">
        <v>1330405</v>
      </c>
      <c r="D34" s="25">
        <f t="shared" ref="D34:D39" si="20">C34/C$43</f>
        <v>2.4848685818760374E-2</v>
      </c>
      <c r="E34" s="40">
        <v>0</v>
      </c>
      <c r="F34" s="26">
        <f t="shared" si="1"/>
        <v>0</v>
      </c>
      <c r="G34" s="25">
        <f t="shared" si="2"/>
        <v>0</v>
      </c>
      <c r="H34" s="24">
        <v>1330405</v>
      </c>
      <c r="I34" s="27">
        <f t="shared" si="3"/>
        <v>2.4848685818760374E-2</v>
      </c>
      <c r="J34" s="41">
        <f t="shared" si="4"/>
        <v>0.12603936612214026</v>
      </c>
      <c r="K34" s="28" t="s">
        <v>56</v>
      </c>
      <c r="L34" s="24">
        <v>0</v>
      </c>
      <c r="M34" s="26">
        <f t="shared" si="6"/>
        <v>0</v>
      </c>
      <c r="N34" s="28" t="s">
        <v>56</v>
      </c>
      <c r="O34" s="25">
        <f t="shared" si="8"/>
        <v>0</v>
      </c>
      <c r="P34" s="24">
        <v>1330405</v>
      </c>
      <c r="Q34" s="26">
        <f t="shared" si="9"/>
        <v>0.45285110635629827</v>
      </c>
      <c r="R34" s="28" t="s">
        <v>56</v>
      </c>
      <c r="S34" s="25">
        <f t="shared" si="11"/>
        <v>0.12603936612214026</v>
      </c>
    </row>
    <row r="35" spans="2:19" x14ac:dyDescent="0.25">
      <c r="B35" s="23" t="s">
        <v>42</v>
      </c>
      <c r="C35" s="24">
        <v>5384314</v>
      </c>
      <c r="D35" s="25">
        <f t="shared" si="20"/>
        <v>0.10056571264806803</v>
      </c>
      <c r="E35" s="40">
        <v>0</v>
      </c>
      <c r="F35" s="26">
        <f t="shared" si="1"/>
        <v>0</v>
      </c>
      <c r="G35" s="25">
        <f t="shared" si="2"/>
        <v>0</v>
      </c>
      <c r="H35" s="24">
        <v>5384314</v>
      </c>
      <c r="I35" s="27">
        <f t="shared" si="3"/>
        <v>0.10056571264806803</v>
      </c>
      <c r="J35" s="41">
        <f t="shared" si="4"/>
        <v>0.51009694308317055</v>
      </c>
      <c r="K35" s="28" t="s">
        <v>56</v>
      </c>
      <c r="L35" s="24">
        <v>5384314</v>
      </c>
      <c r="M35" s="26">
        <f t="shared" si="6"/>
        <v>0.70682272570340121</v>
      </c>
      <c r="N35" s="28" t="s">
        <v>56</v>
      </c>
      <c r="O35" s="25">
        <f t="shared" si="8"/>
        <v>0.51009694308317055</v>
      </c>
      <c r="P35" s="24">
        <v>0</v>
      </c>
      <c r="Q35" s="26">
        <f t="shared" si="9"/>
        <v>0</v>
      </c>
      <c r="R35" s="28" t="s">
        <v>56</v>
      </c>
      <c r="S35" s="25">
        <f t="shared" si="11"/>
        <v>0</v>
      </c>
    </row>
    <row r="36" spans="2:19" x14ac:dyDescent="0.25">
      <c r="B36" s="23" t="s">
        <v>43</v>
      </c>
      <c r="C36" s="24">
        <v>1005478</v>
      </c>
      <c r="D36" s="25">
        <f t="shared" si="20"/>
        <v>1.8779850436277331E-2</v>
      </c>
      <c r="E36" s="40">
        <v>0</v>
      </c>
      <c r="F36" s="26">
        <f t="shared" si="1"/>
        <v>0</v>
      </c>
      <c r="G36" s="25">
        <f t="shared" si="2"/>
        <v>0</v>
      </c>
      <c r="H36" s="24">
        <v>1005478</v>
      </c>
      <c r="I36" s="27">
        <f t="shared" si="3"/>
        <v>1.8779850436277331E-2</v>
      </c>
      <c r="J36" s="41">
        <f t="shared" si="4"/>
        <v>9.5256564557226808E-2</v>
      </c>
      <c r="K36" s="28" t="s">
        <v>56</v>
      </c>
      <c r="L36" s="24">
        <v>0</v>
      </c>
      <c r="M36" s="26">
        <f t="shared" si="6"/>
        <v>0</v>
      </c>
      <c r="N36" s="28" t="s">
        <v>56</v>
      </c>
      <c r="O36" s="25">
        <f t="shared" si="8"/>
        <v>0</v>
      </c>
      <c r="P36" s="24">
        <v>1005478</v>
      </c>
      <c r="Q36" s="26">
        <f t="shared" si="9"/>
        <v>0.34225053627798907</v>
      </c>
      <c r="R36" s="28" t="s">
        <v>56</v>
      </c>
      <c r="S36" s="25">
        <f t="shared" si="11"/>
        <v>9.5256564557226808E-2</v>
      </c>
    </row>
    <row r="37" spans="2:19" x14ac:dyDescent="0.25">
      <c r="B37" s="23" t="s">
        <v>44</v>
      </c>
      <c r="C37" s="24">
        <v>280524</v>
      </c>
      <c r="D37" s="25">
        <f t="shared" si="20"/>
        <v>5.2394968003141411E-3</v>
      </c>
      <c r="E37" s="40">
        <v>0</v>
      </c>
      <c r="F37" s="26">
        <f t="shared" si="1"/>
        <v>0</v>
      </c>
      <c r="G37" s="25">
        <f t="shared" si="2"/>
        <v>0</v>
      </c>
      <c r="H37" s="24">
        <v>280524</v>
      </c>
      <c r="I37" s="27">
        <f t="shared" si="3"/>
        <v>5.2394968003141411E-3</v>
      </c>
      <c r="J37" s="41">
        <f t="shared" si="4"/>
        <v>2.6576168266089852E-2</v>
      </c>
      <c r="K37" s="28" t="s">
        <v>56</v>
      </c>
      <c r="L37" s="24">
        <v>280524</v>
      </c>
      <c r="M37" s="26">
        <f t="shared" si="6"/>
        <v>3.6825626868199166E-2</v>
      </c>
      <c r="N37" s="28" t="s">
        <v>56</v>
      </c>
      <c r="O37" s="25">
        <f t="shared" si="8"/>
        <v>2.6576168266089852E-2</v>
      </c>
      <c r="P37" s="24">
        <v>0</v>
      </c>
      <c r="Q37" s="26">
        <f t="shared" si="9"/>
        <v>0</v>
      </c>
      <c r="R37" s="28" t="s">
        <v>56</v>
      </c>
      <c r="S37" s="25">
        <f t="shared" si="11"/>
        <v>0</v>
      </c>
    </row>
    <row r="38" spans="2:19" x14ac:dyDescent="0.25">
      <c r="B38" s="23" t="s">
        <v>45</v>
      </c>
      <c r="C38" s="24">
        <v>89</v>
      </c>
      <c r="D38" s="25">
        <f t="shared" si="20"/>
        <v>1.6623006061084205E-6</v>
      </c>
      <c r="E38" s="40">
        <v>0</v>
      </c>
      <c r="F38" s="26">
        <f t="shared" si="1"/>
        <v>0</v>
      </c>
      <c r="G38" s="25">
        <f t="shared" si="2"/>
        <v>0</v>
      </c>
      <c r="H38" s="24">
        <v>89</v>
      </c>
      <c r="I38" s="27">
        <f t="shared" si="3"/>
        <v>1.6623006061084205E-6</v>
      </c>
      <c r="J38" s="41">
        <f t="shared" si="4"/>
        <v>8.4316456905006238E-6</v>
      </c>
      <c r="K38" s="28" t="s">
        <v>56</v>
      </c>
      <c r="L38" s="24">
        <v>0</v>
      </c>
      <c r="M38" s="26">
        <f t="shared" si="6"/>
        <v>0</v>
      </c>
      <c r="N38" s="28" t="s">
        <v>56</v>
      </c>
      <c r="O38" s="25">
        <f t="shared" si="8"/>
        <v>0</v>
      </c>
      <c r="P38" s="24">
        <v>89</v>
      </c>
      <c r="Q38" s="26">
        <f t="shared" si="9"/>
        <v>3.0294345305159366E-5</v>
      </c>
      <c r="R38" s="28" t="s">
        <v>56</v>
      </c>
      <c r="S38" s="25">
        <f t="shared" si="11"/>
        <v>8.4316456905006238E-6</v>
      </c>
    </row>
    <row r="39" spans="2:19" ht="15" customHeight="1" x14ac:dyDescent="0.25">
      <c r="B39" s="23" t="s">
        <v>46</v>
      </c>
      <c r="C39" s="24">
        <v>601870</v>
      </c>
      <c r="D39" s="25">
        <f t="shared" si="20"/>
        <v>1.1241447930319944E-2</v>
      </c>
      <c r="E39" s="40">
        <v>0</v>
      </c>
      <c r="F39" s="26">
        <f t="shared" si="1"/>
        <v>0</v>
      </c>
      <c r="G39" s="25">
        <f t="shared" si="2"/>
        <v>0</v>
      </c>
      <c r="H39" s="24">
        <v>601870</v>
      </c>
      <c r="I39" s="27">
        <f t="shared" si="3"/>
        <v>1.1241447930319944E-2</v>
      </c>
      <c r="J39" s="41">
        <f t="shared" si="4"/>
        <v>5.701971451395068E-2</v>
      </c>
      <c r="K39" s="28" t="s">
        <v>56</v>
      </c>
      <c r="L39" s="24">
        <v>0</v>
      </c>
      <c r="M39" s="26">
        <f t="shared" si="6"/>
        <v>0</v>
      </c>
      <c r="N39" s="28" t="s">
        <v>56</v>
      </c>
      <c r="O39" s="25">
        <f t="shared" si="8"/>
        <v>0</v>
      </c>
      <c r="P39" s="24">
        <v>601870</v>
      </c>
      <c r="Q39" s="26">
        <f t="shared" si="9"/>
        <v>0.2048680630204075</v>
      </c>
      <c r="R39" s="28" t="s">
        <v>56</v>
      </c>
      <c r="S39" s="25">
        <f t="shared" si="11"/>
        <v>5.701971451395068E-2</v>
      </c>
    </row>
    <row r="40" spans="2:19" ht="45" x14ac:dyDescent="0.25">
      <c r="B40" s="23" t="s">
        <v>47</v>
      </c>
      <c r="C40" s="29">
        <v>1952792</v>
      </c>
      <c r="D40" s="25">
        <f t="shared" ref="D40:D41" si="21">C40/C$43</f>
        <v>3.6473340732625557E-2</v>
      </c>
      <c r="E40" s="40">
        <v>0</v>
      </c>
      <c r="F40" s="26">
        <f t="shared" si="1"/>
        <v>0</v>
      </c>
      <c r="G40" s="25">
        <f t="shared" si="2"/>
        <v>0</v>
      </c>
      <c r="H40" s="24">
        <v>1952792</v>
      </c>
      <c r="I40" s="27">
        <f t="shared" si="3"/>
        <v>3.6473340732625557E-2</v>
      </c>
      <c r="J40" s="41">
        <f t="shared" si="4"/>
        <v>0.18500281181173139</v>
      </c>
      <c r="K40" s="28" t="s">
        <v>56</v>
      </c>
      <c r="L40" s="24">
        <v>1952792</v>
      </c>
      <c r="M40" s="26">
        <f t="shared" si="6"/>
        <v>0.25635164742839966</v>
      </c>
      <c r="N40" s="28" t="s">
        <v>56</v>
      </c>
      <c r="O40" s="25">
        <f t="shared" si="8"/>
        <v>0.18500281181173139</v>
      </c>
      <c r="P40" s="24">
        <v>0</v>
      </c>
      <c r="Q40" s="26">
        <f t="shared" si="9"/>
        <v>0</v>
      </c>
      <c r="R40" s="28" t="s">
        <v>56</v>
      </c>
      <c r="S40" s="25">
        <f t="shared" si="11"/>
        <v>0</v>
      </c>
    </row>
    <row r="41" spans="2:19" ht="17.25" x14ac:dyDescent="0.25">
      <c r="B41" s="23" t="s">
        <v>48</v>
      </c>
      <c r="C41" s="31">
        <v>44907</v>
      </c>
      <c r="D41" s="25">
        <f t="shared" si="21"/>
        <v>8.3875205975854881E-4</v>
      </c>
      <c r="E41" s="24">
        <v>44907</v>
      </c>
      <c r="F41" s="26">
        <f>E41/E42</f>
        <v>1.0458111000178226E-3</v>
      </c>
      <c r="G41" s="25">
        <f t="shared" si="2"/>
        <v>1.0447185217913389E-3</v>
      </c>
      <c r="H41" s="24">
        <v>0</v>
      </c>
      <c r="I41" s="27">
        <v>0</v>
      </c>
      <c r="J41" s="41">
        <v>0</v>
      </c>
      <c r="K41" s="28" t="s">
        <v>56</v>
      </c>
      <c r="L41" s="24">
        <v>0</v>
      </c>
      <c r="M41" s="26">
        <v>0</v>
      </c>
      <c r="N41" s="28" t="s">
        <v>56</v>
      </c>
      <c r="O41" s="25">
        <v>0</v>
      </c>
      <c r="P41" s="24">
        <v>0</v>
      </c>
      <c r="Q41" s="26">
        <v>0</v>
      </c>
      <c r="R41" s="28" t="s">
        <v>56</v>
      </c>
      <c r="S41" s="25">
        <v>0</v>
      </c>
    </row>
    <row r="42" spans="2:19" ht="30" x14ac:dyDescent="0.25">
      <c r="B42" s="23" t="s">
        <v>49</v>
      </c>
      <c r="C42" s="24">
        <v>42939877</v>
      </c>
      <c r="D42" s="25">
        <f>C42/C$43</f>
        <v>0.80201105127326999</v>
      </c>
      <c r="E42" s="24">
        <v>42939877</v>
      </c>
      <c r="F42" s="26">
        <f t="shared" si="1"/>
        <v>0.80201105127326999</v>
      </c>
      <c r="G42" s="25">
        <f t="shared" si="2"/>
        <v>0.99895528147820867</v>
      </c>
      <c r="H42" s="24">
        <v>0</v>
      </c>
      <c r="I42" s="27">
        <f t="shared" si="3"/>
        <v>0</v>
      </c>
      <c r="J42" s="41">
        <f t="shared" si="4"/>
        <v>0</v>
      </c>
      <c r="K42" s="28" t="s">
        <v>56</v>
      </c>
      <c r="L42" s="24">
        <v>0</v>
      </c>
      <c r="M42" s="26">
        <f t="shared" si="6"/>
        <v>0</v>
      </c>
      <c r="N42" s="28" t="s">
        <v>56</v>
      </c>
      <c r="O42" s="25">
        <f t="shared" si="8"/>
        <v>0</v>
      </c>
      <c r="P42" s="24">
        <v>0</v>
      </c>
      <c r="Q42" s="26">
        <f t="shared" si="9"/>
        <v>0</v>
      </c>
      <c r="R42" s="28" t="s">
        <v>56</v>
      </c>
      <c r="S42" s="25">
        <f t="shared" si="11"/>
        <v>0</v>
      </c>
    </row>
    <row r="43" spans="2:19" s="36" customFormat="1" x14ac:dyDescent="0.25">
      <c r="B43" s="30" t="s">
        <v>0</v>
      </c>
      <c r="C43" s="31">
        <f>SUM(C34:C42)</f>
        <v>53540256</v>
      </c>
      <c r="D43" s="108">
        <f>SUM(D34:D42)</f>
        <v>1</v>
      </c>
      <c r="E43" s="31">
        <f>SUM(E34:E42)</f>
        <v>42984784</v>
      </c>
      <c r="F43" s="38">
        <f t="shared" ref="F43:G43" si="22">SUM(F34:F42)</f>
        <v>0.80305686237328777</v>
      </c>
      <c r="G43" s="108">
        <f t="shared" si="22"/>
        <v>1</v>
      </c>
      <c r="H43" s="31">
        <f>SUM(H34:H42)</f>
        <v>10555472</v>
      </c>
      <c r="I43" s="38">
        <f t="shared" ref="I43:J43" si="23">SUM(I34:I42)</f>
        <v>0.19715019666697148</v>
      </c>
      <c r="J43" s="38">
        <f t="shared" si="23"/>
        <v>1.0000000000000002</v>
      </c>
      <c r="K43" s="34">
        <f>J43/G43</f>
        <v>1.0000000000000002</v>
      </c>
      <c r="L43" s="31">
        <f>SUM(L34:L42)</f>
        <v>7617630</v>
      </c>
      <c r="M43" s="38">
        <f>SUM(M34:M42)</f>
        <v>1</v>
      </c>
      <c r="N43" s="34">
        <f>M43/G43</f>
        <v>1</v>
      </c>
      <c r="O43" s="108">
        <f>SUM(O34:O42)</f>
        <v>0.72167592316099183</v>
      </c>
      <c r="P43" s="31">
        <f>SUM(P34:P42)</f>
        <v>2937842</v>
      </c>
      <c r="Q43" s="38">
        <f>SUM(Q34:Q42)</f>
        <v>1</v>
      </c>
      <c r="R43" s="34">
        <f>Q43/K43</f>
        <v>0.99999999999999978</v>
      </c>
      <c r="S43" s="108">
        <f>SUM(S34:S42)</f>
        <v>0.27832407683900823</v>
      </c>
    </row>
    <row r="44" spans="2:19" ht="30" x14ac:dyDescent="0.25">
      <c r="B44" s="37" t="s">
        <v>50</v>
      </c>
      <c r="C44" s="24"/>
      <c r="D44" s="25"/>
      <c r="E44" s="24"/>
      <c r="F44" s="26"/>
      <c r="G44" s="25"/>
      <c r="H44" s="24"/>
      <c r="I44" s="27"/>
      <c r="J44" s="26"/>
      <c r="K44" s="28"/>
      <c r="L44" s="24"/>
      <c r="M44" s="26"/>
      <c r="N44" s="28"/>
      <c r="O44" s="25"/>
      <c r="P44" s="29"/>
      <c r="Q44" s="26"/>
      <c r="R44" s="28"/>
      <c r="S44" s="25"/>
    </row>
    <row r="45" spans="2:19" x14ac:dyDescent="0.25">
      <c r="B45" s="42" t="s">
        <v>51</v>
      </c>
      <c r="C45" s="24">
        <v>40441639</v>
      </c>
      <c r="D45" s="43">
        <f>C45/C$49</f>
        <v>0.75535012383952738</v>
      </c>
      <c r="E45" s="24">
        <v>35490254</v>
      </c>
      <c r="F45" s="44">
        <f t="shared" si="1"/>
        <v>0.66287045769822239</v>
      </c>
      <c r="G45" s="43">
        <f t="shared" si="2"/>
        <v>0.8256469079849279</v>
      </c>
      <c r="H45" s="24">
        <v>4951385</v>
      </c>
      <c r="I45" s="27">
        <f t="shared" si="3"/>
        <v>9.247966614130497E-2</v>
      </c>
      <c r="J45" s="44">
        <f t="shared" si="4"/>
        <v>0.46908229210403857</v>
      </c>
      <c r="K45" s="45">
        <f t="shared" si="5"/>
        <v>0.56813910107031085</v>
      </c>
      <c r="L45" s="24">
        <v>3647422</v>
      </c>
      <c r="M45" s="44">
        <f t="shared" si="6"/>
        <v>0.47881322668599025</v>
      </c>
      <c r="N45" s="28">
        <f t="shared" si="7"/>
        <v>0.5799249316570213</v>
      </c>
      <c r="O45" s="25">
        <f t="shared" si="8"/>
        <v>0.34554797739030524</v>
      </c>
      <c r="P45" s="29">
        <v>1303963</v>
      </c>
      <c r="Q45" s="44">
        <f t="shared" si="9"/>
        <v>0.44385062232754519</v>
      </c>
      <c r="R45" s="45">
        <f t="shared" si="10"/>
        <v>0.53757922186229234</v>
      </c>
      <c r="S45" s="25">
        <f t="shared" si="11"/>
        <v>0.12353431471373331</v>
      </c>
    </row>
    <row r="46" spans="2:19" x14ac:dyDescent="0.25">
      <c r="B46" s="42" t="s">
        <v>52</v>
      </c>
      <c r="C46" s="24">
        <v>12759338</v>
      </c>
      <c r="D46" s="43">
        <f t="shared" ref="D46:D48" si="24">C46/C$49</f>
        <v>0.23831298079710339</v>
      </c>
      <c r="E46" s="24">
        <v>7310199</v>
      </c>
      <c r="F46" s="26">
        <f t="shared" si="1"/>
        <v>0.13653649694913675</v>
      </c>
      <c r="G46" s="25">
        <f t="shared" si="2"/>
        <v>0.17006480711872368</v>
      </c>
      <c r="H46" s="24">
        <v>5449139</v>
      </c>
      <c r="I46" s="27">
        <f t="shared" si="3"/>
        <v>0.10177648384796666</v>
      </c>
      <c r="J46" s="26">
        <f t="shared" si="4"/>
        <v>0.51623830748639188</v>
      </c>
      <c r="K46" s="28">
        <f t="shared" si="5"/>
        <v>3.0355387233409292</v>
      </c>
      <c r="L46" s="24">
        <v>3853419</v>
      </c>
      <c r="M46" s="26">
        <f t="shared" si="6"/>
        <v>0.50585536446375057</v>
      </c>
      <c r="N46" s="28">
        <f t="shared" si="7"/>
        <v>2.9744858623842654</v>
      </c>
      <c r="O46" s="25">
        <f t="shared" si="8"/>
        <v>0.36506363713531709</v>
      </c>
      <c r="P46" s="29">
        <v>1595720</v>
      </c>
      <c r="Q46" s="26">
        <f t="shared" si="9"/>
        <v>0.54316059202639211</v>
      </c>
      <c r="R46" s="28">
        <f t="shared" si="10"/>
        <v>3.1938447538249761</v>
      </c>
      <c r="S46" s="25">
        <f t="shared" si="11"/>
        <v>0.15117467035107479</v>
      </c>
    </row>
    <row r="47" spans="2:19" s="48" customFormat="1" x14ac:dyDescent="0.25">
      <c r="B47" s="42" t="s">
        <v>53</v>
      </c>
      <c r="C47" s="46">
        <v>131588</v>
      </c>
      <c r="D47" s="43">
        <f t="shared" si="24"/>
        <v>2.45773946243365E-3</v>
      </c>
      <c r="E47" s="46">
        <v>77621</v>
      </c>
      <c r="F47" s="26">
        <f t="shared" si="1"/>
        <v>1.449768936480244E-3</v>
      </c>
      <c r="G47" s="25">
        <f t="shared" si="2"/>
        <v>1.8057785285137179E-3</v>
      </c>
      <c r="H47" s="46">
        <v>53967</v>
      </c>
      <c r="I47" s="27">
        <f t="shared" si="3"/>
        <v>1.007970525953406E-3</v>
      </c>
      <c r="J47" s="26">
        <f t="shared" si="4"/>
        <v>5.112703628980305E-3</v>
      </c>
      <c r="K47" s="28">
        <f t="shared" si="5"/>
        <v>2.8313015955441765</v>
      </c>
      <c r="L47" s="46">
        <v>48155</v>
      </c>
      <c r="M47" s="26">
        <f t="shared" si="6"/>
        <v>6.3215199478052885E-3</v>
      </c>
      <c r="N47" s="28">
        <f t="shared" si="7"/>
        <v>3.5007171964816428</v>
      </c>
      <c r="O47" s="25">
        <f t="shared" si="8"/>
        <v>4.5620887441130062E-3</v>
      </c>
      <c r="P47" s="47">
        <v>5812</v>
      </c>
      <c r="Q47" s="26">
        <f t="shared" si="9"/>
        <v>1.9783228641975983E-3</v>
      </c>
      <c r="R47" s="28">
        <f t="shared" si="10"/>
        <v>1.0955512168072441</v>
      </c>
      <c r="S47" s="25">
        <f t="shared" si="11"/>
        <v>5.5061488486729917E-4</v>
      </c>
    </row>
    <row r="48" spans="2:19" s="48" customFormat="1" ht="30" x14ac:dyDescent="0.25">
      <c r="B48" s="49" t="s">
        <v>54</v>
      </c>
      <c r="C48" s="46">
        <v>207691</v>
      </c>
      <c r="D48" s="43">
        <f t="shared" si="24"/>
        <v>3.8791559009355501E-3</v>
      </c>
      <c r="E48" s="46">
        <v>106710</v>
      </c>
      <c r="F48" s="26">
        <f t="shared" si="1"/>
        <v>1.9930797491890962E-3</v>
      </c>
      <c r="G48" s="25">
        <f t="shared" si="2"/>
        <v>2.4825063678347204E-3</v>
      </c>
      <c r="H48" s="46">
        <v>100981</v>
      </c>
      <c r="I48" s="27">
        <f t="shared" si="3"/>
        <v>1.8860761517464541E-3</v>
      </c>
      <c r="J48" s="26">
        <f t="shared" si="4"/>
        <v>9.5666967805892525E-3</v>
      </c>
      <c r="K48" s="28">
        <f t="shared" si="5"/>
        <v>3.8536444073388099</v>
      </c>
      <c r="L48" s="46">
        <v>68634</v>
      </c>
      <c r="M48" s="26">
        <f t="shared" si="6"/>
        <v>9.0098889024539126E-3</v>
      </c>
      <c r="N48" s="28">
        <f t="shared" si="7"/>
        <v>3.6293517789895837</v>
      </c>
      <c r="O48" s="25">
        <f t="shared" si="8"/>
        <v>6.5022198912564021E-3</v>
      </c>
      <c r="P48" s="47">
        <v>32347</v>
      </c>
      <c r="Q48" s="26">
        <f t="shared" si="9"/>
        <v>1.1010462781865056E-2</v>
      </c>
      <c r="R48" s="28">
        <f t="shared" si="10"/>
        <v>4.4352203581530176</v>
      </c>
      <c r="S48" s="25">
        <f t="shared" si="11"/>
        <v>3.0644768893328504E-3</v>
      </c>
    </row>
    <row r="49" spans="2:27" s="36" customFormat="1" x14ac:dyDescent="0.25">
      <c r="B49" s="30" t="s">
        <v>0</v>
      </c>
      <c r="C49" s="31">
        <f>SUM(C45:C48)</f>
        <v>53540256</v>
      </c>
      <c r="D49" s="108">
        <f>SUM(D45:D48)</f>
        <v>1</v>
      </c>
      <c r="E49" s="31">
        <f>SUM(E45:E48)</f>
        <v>42984784</v>
      </c>
      <c r="F49" s="38">
        <f t="shared" ref="F49:G49" si="25">SUM(F45:F48)</f>
        <v>0.80284980333302836</v>
      </c>
      <c r="G49" s="108">
        <f t="shared" si="25"/>
        <v>1</v>
      </c>
      <c r="H49" s="31">
        <f>SUM(H45:H48)</f>
        <v>10555472</v>
      </c>
      <c r="I49" s="38">
        <f t="shared" ref="I49:J49" si="26">SUM(I45:I48)</f>
        <v>0.19715019666697151</v>
      </c>
      <c r="J49" s="38">
        <f t="shared" si="26"/>
        <v>1</v>
      </c>
      <c r="K49" s="34">
        <f>J49/G49</f>
        <v>1</v>
      </c>
      <c r="L49" s="31">
        <f>SUM(L45:L48)</f>
        <v>7617630</v>
      </c>
      <c r="M49" s="38">
        <f>SUM(M45:M48)</f>
        <v>1</v>
      </c>
      <c r="N49" s="51">
        <f>M49/G49</f>
        <v>1</v>
      </c>
      <c r="O49" s="108">
        <f>SUM(O45:O48)</f>
        <v>0.72167592316099172</v>
      </c>
      <c r="P49" s="35">
        <f>SUM(P45:P48)</f>
        <v>2937842</v>
      </c>
      <c r="Q49" s="38">
        <f>SUM(Q45:Q48)</f>
        <v>1</v>
      </c>
      <c r="R49" s="51">
        <f>Q49/K49</f>
        <v>1</v>
      </c>
      <c r="S49" s="108">
        <f>SUM(S45:S48)</f>
        <v>0.27832407683900828</v>
      </c>
    </row>
    <row r="50" spans="2:27" x14ac:dyDescent="0.25">
      <c r="B50" s="37" t="s">
        <v>55</v>
      </c>
      <c r="C50" s="24"/>
      <c r="D50" s="32"/>
      <c r="E50" s="24"/>
      <c r="F50" s="33"/>
      <c r="G50" s="32"/>
      <c r="H50" s="24"/>
      <c r="I50" s="50"/>
      <c r="J50" s="33"/>
      <c r="K50" s="34"/>
      <c r="L50" s="24"/>
      <c r="M50" s="33"/>
      <c r="N50" s="51"/>
      <c r="O50" s="32"/>
      <c r="P50" s="29"/>
      <c r="Q50" s="33"/>
      <c r="R50" s="51"/>
      <c r="S50" s="32"/>
    </row>
    <row r="51" spans="2:27" x14ac:dyDescent="0.25">
      <c r="B51" s="42" t="s">
        <v>51</v>
      </c>
      <c r="C51" s="24">
        <v>44554855</v>
      </c>
      <c r="D51" s="25">
        <f>C51/C$55</f>
        <v>0.83217485923115497</v>
      </c>
      <c r="E51" s="24">
        <v>38365554</v>
      </c>
      <c r="F51" s="26">
        <f t="shared" si="1"/>
        <v>0.71657397379646448</v>
      </c>
      <c r="G51" s="25">
        <f t="shared" si="2"/>
        <v>0.89253801996539051</v>
      </c>
      <c r="H51" s="24">
        <v>6189301</v>
      </c>
      <c r="I51" s="27">
        <f t="shared" si="3"/>
        <v>0.11560088543469049</v>
      </c>
      <c r="J51" s="26">
        <f t="shared" si="4"/>
        <v>0.58635947307709213</v>
      </c>
      <c r="K51" s="28">
        <f t="shared" si="5"/>
        <v>0.65695741801545782</v>
      </c>
      <c r="L51" s="24">
        <v>4492921</v>
      </c>
      <c r="M51" s="26">
        <f t="shared" si="6"/>
        <v>0.5898056219585357</v>
      </c>
      <c r="N51" s="28">
        <f t="shared" si="7"/>
        <v>0.66081848477603933</v>
      </c>
      <c r="O51" s="25">
        <f t="shared" si="8"/>
        <v>0.42564851671246912</v>
      </c>
      <c r="P51" s="29">
        <v>1696380</v>
      </c>
      <c r="Q51" s="26">
        <f t="shared" si="9"/>
        <v>0.57742383695242971</v>
      </c>
      <c r="R51" s="28">
        <f t="shared" si="10"/>
        <v>0.64694592727245415</v>
      </c>
      <c r="S51" s="25">
        <f t="shared" si="11"/>
        <v>0.16071095636462301</v>
      </c>
    </row>
    <row r="52" spans="2:27" x14ac:dyDescent="0.25">
      <c r="B52" s="42" t="s">
        <v>52</v>
      </c>
      <c r="C52" s="24">
        <v>8738348</v>
      </c>
      <c r="D52" s="25">
        <f t="shared" ref="D52:D54" si="27">C52/C$55</f>
        <v>0.16321079973917196</v>
      </c>
      <c r="E52" s="24">
        <v>4496896</v>
      </c>
      <c r="F52" s="26">
        <f t="shared" si="1"/>
        <v>8.3990931982095868E-2</v>
      </c>
      <c r="G52" s="25">
        <f t="shared" si="2"/>
        <v>0.10461599620926326</v>
      </c>
      <c r="H52" s="24">
        <v>4241452</v>
      </c>
      <c r="I52" s="27">
        <f t="shared" si="3"/>
        <v>7.9219867757076096E-2</v>
      </c>
      <c r="J52" s="26">
        <f t="shared" si="4"/>
        <v>0.40182494918275563</v>
      </c>
      <c r="K52" s="28">
        <f t="shared" si="5"/>
        <v>3.8409513242982998</v>
      </c>
      <c r="L52" s="24">
        <v>3029516</v>
      </c>
      <c r="M52" s="26">
        <f t="shared" si="6"/>
        <v>0.39769797167885551</v>
      </c>
      <c r="N52" s="28">
        <f t="shared" si="7"/>
        <v>3.8015025052511158</v>
      </c>
      <c r="O52" s="25">
        <f t="shared" si="8"/>
        <v>0.28700905085059197</v>
      </c>
      <c r="P52" s="29">
        <v>1211936</v>
      </c>
      <c r="Q52" s="26">
        <f t="shared" si="9"/>
        <v>0.41252592889610812</v>
      </c>
      <c r="R52" s="28">
        <f t="shared" si="10"/>
        <v>3.9432395029812932</v>
      </c>
      <c r="S52" s="25">
        <f t="shared" si="11"/>
        <v>0.11481589833216364</v>
      </c>
    </row>
    <row r="53" spans="2:27" s="48" customFormat="1" x14ac:dyDescent="0.25">
      <c r="B53" s="42" t="s">
        <v>53</v>
      </c>
      <c r="C53" s="46">
        <v>98871</v>
      </c>
      <c r="D53" s="25">
        <f t="shared" si="27"/>
        <v>1.8466665531072545E-3</v>
      </c>
      <c r="E53" s="46">
        <v>54504</v>
      </c>
      <c r="F53" s="26">
        <f t="shared" si="1"/>
        <v>1.0180003621947569E-3</v>
      </c>
      <c r="G53" s="25">
        <f t="shared" si="2"/>
        <v>1.2679835729778239E-3</v>
      </c>
      <c r="H53" s="31">
        <v>44367</v>
      </c>
      <c r="I53" s="27">
        <f t="shared" si="3"/>
        <v>8.2866619091249765E-4</v>
      </c>
      <c r="J53" s="26">
        <f t="shared" si="4"/>
        <v>4.2032227455105747E-3</v>
      </c>
      <c r="K53" s="28">
        <f t="shared" si="5"/>
        <v>3.3148873811033877</v>
      </c>
      <c r="L53" s="46">
        <v>40930</v>
      </c>
      <c r="M53" s="26">
        <f t="shared" si="6"/>
        <v>5.3730622253903119E-3</v>
      </c>
      <c r="N53" s="28">
        <f t="shared" si="7"/>
        <v>4.2374856740232252</v>
      </c>
      <c r="O53" s="25">
        <f t="shared" si="8"/>
        <v>3.8776096417100061E-3</v>
      </c>
      <c r="P53" s="47">
        <v>3437</v>
      </c>
      <c r="Q53" s="26">
        <f t="shared" si="9"/>
        <v>1.1699063462228397E-3</v>
      </c>
      <c r="R53" s="28">
        <f t="shared" si="10"/>
        <v>0.92265102731208692</v>
      </c>
      <c r="S53" s="25">
        <f t="shared" si="11"/>
        <v>3.2561310380056904E-4</v>
      </c>
    </row>
    <row r="54" spans="2:27" ht="30.75" customHeight="1" x14ac:dyDescent="0.25">
      <c r="B54" s="49" t="s">
        <v>54</v>
      </c>
      <c r="C54" s="24">
        <v>148182</v>
      </c>
      <c r="D54" s="25">
        <f t="shared" si="27"/>
        <v>2.7676744765658201E-3</v>
      </c>
      <c r="E54" s="24">
        <v>67830</v>
      </c>
      <c r="F54" s="26">
        <f t="shared" si="1"/>
        <v>1.2668971922734176E-3</v>
      </c>
      <c r="G54" s="25">
        <f t="shared" si="2"/>
        <v>1.5780002523683729E-3</v>
      </c>
      <c r="H54" s="24">
        <v>80352</v>
      </c>
      <c r="I54" s="27">
        <f t="shared" si="3"/>
        <v>1.5007772842924024E-3</v>
      </c>
      <c r="J54" s="26">
        <f t="shared" si="4"/>
        <v>7.6123549946416416E-3</v>
      </c>
      <c r="K54" s="28">
        <f t="shared" si="5"/>
        <v>4.8240518233228977</v>
      </c>
      <c r="L54" s="24">
        <v>54263</v>
      </c>
      <c r="M54" s="26">
        <f t="shared" si="6"/>
        <v>7.123344137218531E-3</v>
      </c>
      <c r="N54" s="28">
        <f t="shared" si="7"/>
        <v>4.5141590608286144</v>
      </c>
      <c r="O54" s="25">
        <f t="shared" si="8"/>
        <v>5.1407459562206222E-3</v>
      </c>
      <c r="P54" s="29">
        <v>26089</v>
      </c>
      <c r="Q54" s="26">
        <f t="shared" si="9"/>
        <v>8.8803278052393565E-3</v>
      </c>
      <c r="R54" s="28">
        <f t="shared" si="10"/>
        <v>5.6275832604659861</v>
      </c>
      <c r="S54" s="25">
        <f t="shared" si="11"/>
        <v>2.4716090384210199E-3</v>
      </c>
    </row>
    <row r="55" spans="2:27" s="36" customFormat="1" ht="15.75" thickBot="1" x14ac:dyDescent="0.3">
      <c r="B55" s="52" t="s">
        <v>0</v>
      </c>
      <c r="C55" s="53">
        <f>SUM(C51:C54)</f>
        <v>53540256</v>
      </c>
      <c r="D55" s="109">
        <f>SUM(D51:D54)</f>
        <v>1</v>
      </c>
      <c r="E55" s="53">
        <f>SUM(E51:E54)</f>
        <v>42984784</v>
      </c>
      <c r="F55" s="110">
        <f t="shared" ref="F55:G55" si="28">SUM(F51:F54)</f>
        <v>0.80284980333302858</v>
      </c>
      <c r="G55" s="109">
        <f t="shared" si="28"/>
        <v>1</v>
      </c>
      <c r="H55" s="53">
        <f>SUM(H51:H54)</f>
        <v>10555472</v>
      </c>
      <c r="I55" s="110">
        <f t="shared" ref="I55:J55" si="29">SUM(I51:I54)</f>
        <v>0.19715019666697148</v>
      </c>
      <c r="J55" s="110">
        <f t="shared" si="29"/>
        <v>0.99999999999999989</v>
      </c>
      <c r="K55" s="82">
        <f>J55/G55</f>
        <v>0.99999999999999989</v>
      </c>
      <c r="L55" s="53">
        <f>SUM(L51:L54)</f>
        <v>7617630</v>
      </c>
      <c r="M55" s="110">
        <f>SUM(M51:M54)</f>
        <v>1.0000000000000002</v>
      </c>
      <c r="N55" s="54">
        <f>M55/G55</f>
        <v>1.0000000000000002</v>
      </c>
      <c r="O55" s="109">
        <f>SUM(O51:O54)</f>
        <v>0.72167592316099172</v>
      </c>
      <c r="P55" s="55">
        <f>SUM(P51:P54)</f>
        <v>2937842</v>
      </c>
      <c r="Q55" s="110">
        <f>SUM(Q51:Q54)</f>
        <v>1</v>
      </c>
      <c r="R55" s="82">
        <f>Q55/K55</f>
        <v>1.0000000000000002</v>
      </c>
      <c r="S55" s="109">
        <f>SUM(S51:S54)</f>
        <v>0.27832407683900828</v>
      </c>
    </row>
    <row r="56" spans="2:27" s="56" customFormat="1" x14ac:dyDescent="0.25">
      <c r="C56" s="57"/>
      <c r="D56" s="58"/>
      <c r="E56" s="58"/>
      <c r="F56" s="58"/>
      <c r="G56" s="58"/>
      <c r="H56" s="59"/>
      <c r="I56" s="60"/>
      <c r="J56" s="61"/>
      <c r="K56" s="62"/>
      <c r="L56" s="57"/>
      <c r="M56" s="58"/>
      <c r="N56" s="62"/>
      <c r="O56" s="63"/>
      <c r="Q56" s="58"/>
      <c r="R56" s="62"/>
      <c r="S56" s="63"/>
      <c r="U56" s="64"/>
      <c r="V56" s="64"/>
      <c r="W56" s="64"/>
      <c r="X56" s="64"/>
      <c r="Y56" s="64"/>
      <c r="Z56" s="64"/>
      <c r="AA56" s="64"/>
    </row>
    <row r="57" spans="2:27" s="56" customFormat="1" x14ac:dyDescent="0.25">
      <c r="D57" s="58"/>
      <c r="E57" s="65"/>
      <c r="F57" s="58"/>
      <c r="G57" s="58"/>
      <c r="I57" s="60"/>
      <c r="J57" s="61"/>
      <c r="K57" s="61"/>
      <c r="M57" s="58"/>
      <c r="N57" s="61"/>
      <c r="O57" s="66"/>
      <c r="P57" s="67"/>
      <c r="Q57" s="68"/>
      <c r="R57" s="69"/>
      <c r="S57" s="70"/>
      <c r="U57" s="64"/>
      <c r="V57" s="64"/>
      <c r="W57" s="64"/>
      <c r="X57" s="64"/>
      <c r="Y57" s="64"/>
      <c r="Z57" s="64"/>
      <c r="AA57" s="64"/>
    </row>
    <row r="58" spans="2:27" s="56" customFormat="1" x14ac:dyDescent="0.25">
      <c r="C58" s="67"/>
      <c r="D58" s="68"/>
      <c r="E58" s="67"/>
      <c r="F58" s="70"/>
      <c r="G58" s="70"/>
      <c r="H58" s="67"/>
      <c r="I58" s="71"/>
      <c r="J58" s="69"/>
      <c r="K58" s="69"/>
      <c r="L58" s="67"/>
      <c r="M58" s="68"/>
      <c r="N58" s="69"/>
      <c r="O58" s="66"/>
      <c r="P58" s="67"/>
      <c r="Q58" s="68"/>
      <c r="R58" s="69"/>
      <c r="S58" s="70"/>
      <c r="U58" s="64"/>
      <c r="V58" s="64"/>
      <c r="W58" s="64"/>
      <c r="X58" s="64"/>
      <c r="Y58" s="64"/>
      <c r="Z58" s="64"/>
      <c r="AA58" s="64"/>
    </row>
    <row r="59" spans="2:27" s="56" customFormat="1" x14ac:dyDescent="0.25">
      <c r="C59" s="67"/>
      <c r="D59" s="68"/>
      <c r="E59" s="67"/>
      <c r="F59" s="70"/>
      <c r="G59" s="70"/>
      <c r="H59" s="67"/>
      <c r="I59" s="71"/>
      <c r="J59" s="69"/>
      <c r="K59" s="69"/>
      <c r="L59" s="67"/>
      <c r="M59" s="68"/>
      <c r="N59" s="69"/>
      <c r="O59" s="66"/>
      <c r="P59" s="67"/>
      <c r="Q59" s="68"/>
      <c r="R59" s="69"/>
      <c r="S59" s="70"/>
      <c r="U59" s="64"/>
      <c r="V59" s="64"/>
      <c r="W59" s="64"/>
      <c r="X59" s="64"/>
      <c r="Y59" s="64"/>
      <c r="Z59" s="64"/>
      <c r="AA59" s="64"/>
    </row>
    <row r="60" spans="2:27" s="64" customFormat="1" ht="13.5" customHeight="1" x14ac:dyDescent="0.25">
      <c r="B60" s="72"/>
      <c r="I60" s="73"/>
      <c r="O60" s="74"/>
      <c r="R60" s="75"/>
      <c r="S60" s="74"/>
    </row>
    <row r="61" spans="2:27" s="64" customFormat="1" ht="13.5" customHeight="1" x14ac:dyDescent="0.25">
      <c r="B61" s="56"/>
      <c r="I61" s="73"/>
      <c r="O61" s="74"/>
      <c r="R61" s="75"/>
      <c r="S61" s="74"/>
    </row>
    <row r="62" spans="2:27" s="64" customFormat="1" ht="15" customHeight="1" x14ac:dyDescent="0.25">
      <c r="B62" s="56"/>
      <c r="I62" s="73"/>
      <c r="O62" s="74"/>
      <c r="R62" s="75"/>
      <c r="S62" s="74"/>
    </row>
    <row r="65" spans="4:18" x14ac:dyDescent="0.25">
      <c r="D65" s="78"/>
      <c r="F65" s="78"/>
      <c r="G65" s="78"/>
      <c r="J65" s="78"/>
      <c r="K65" s="78"/>
      <c r="M65" s="78"/>
      <c r="N65" s="78"/>
      <c r="Q65" s="78"/>
      <c r="R65" s="78"/>
    </row>
    <row r="66" spans="4:18" x14ac:dyDescent="0.25">
      <c r="D66" s="78"/>
      <c r="F66" s="78"/>
      <c r="G66" s="78"/>
      <c r="J66" s="78"/>
      <c r="K66" s="78"/>
      <c r="M66" s="78"/>
      <c r="N66" s="78"/>
      <c r="Q66" s="78"/>
      <c r="R66" s="78"/>
    </row>
    <row r="67" spans="4:18" x14ac:dyDescent="0.25">
      <c r="D67" s="78"/>
      <c r="F67" s="78"/>
      <c r="G67" s="78"/>
      <c r="J67" s="78"/>
      <c r="K67" s="78"/>
      <c r="M67" s="78"/>
      <c r="N67" s="78"/>
      <c r="Q67" s="78"/>
      <c r="R67" s="78"/>
    </row>
  </sheetData>
  <sheetProtection algorithmName="SHA-512" hashValue="HATKwN0G32DeuLYW3W4sz2o7gCvOFB+xUSTT0x/Qvu+TsvKACvE88lJ7ehwDybXdoT79dB6s8dkf5xhklZ3FeA==" saltValue="HSI52uUkc8eLkefOgAMqh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7"/>
  <sheetViews>
    <sheetView zoomScale="106" zoomScaleNormal="106" workbookViewId="0">
      <pane xSplit="2" ySplit="1" topLeftCell="C45" activePane="bottomRight" state="frozen"/>
      <selection activeCell="D57" sqref="D57"/>
      <selection pane="topRight" activeCell="D57" sqref="D57"/>
      <selection pane="bottomLeft" activeCell="D57" sqref="D57"/>
      <selection pane="bottomRight" activeCell="D57" sqref="D57"/>
    </sheetView>
  </sheetViews>
  <sheetFormatPr defaultRowHeight="15" x14ac:dyDescent="0.25"/>
  <cols>
    <col min="1" max="1" width="9.140625" style="15"/>
    <col min="2" max="2" width="24.28515625" style="76" customWidth="1"/>
    <col min="3" max="3" width="14.28515625" style="77" customWidth="1"/>
    <col min="4" max="4" width="15.5703125" style="80" customWidth="1"/>
    <col min="5" max="5" width="15.140625" style="77" customWidth="1"/>
    <col min="6" max="6" width="13.28515625" style="80" customWidth="1"/>
    <col min="7" max="7" width="11.42578125" style="80" customWidth="1"/>
    <col min="8" max="8" width="13" style="77" customWidth="1"/>
    <col min="9" max="9" width="12.28515625" style="79" customWidth="1"/>
    <col min="10" max="10" width="10.28515625" style="80" customWidth="1"/>
    <col min="11" max="11" width="11.85546875" style="81" customWidth="1"/>
    <col min="12" max="12" width="13.85546875" style="77" customWidth="1"/>
    <col min="13" max="13" width="10.5703125" style="80" customWidth="1"/>
    <col min="14" max="14" width="15.28515625" style="81" customWidth="1"/>
    <col min="15" max="15" width="12" style="80" customWidth="1"/>
    <col min="16" max="16" width="14.7109375" style="77" customWidth="1"/>
    <col min="17" max="17" width="10.42578125" style="80" customWidth="1"/>
    <col min="18" max="18" width="14.7109375" style="81" customWidth="1"/>
    <col min="19" max="19" width="10.85546875" style="80" customWidth="1"/>
    <col min="20" max="16384" width="9.140625" style="15"/>
  </cols>
  <sheetData>
    <row r="1" spans="2:19" s="8" customFormat="1" ht="75.75" thickBot="1" x14ac:dyDescent="0.3">
      <c r="B1" s="1"/>
      <c r="C1" s="2" t="s">
        <v>16</v>
      </c>
      <c r="D1" s="3" t="s">
        <v>17</v>
      </c>
      <c r="E1" s="4" t="s">
        <v>15</v>
      </c>
      <c r="F1" s="3" t="s">
        <v>19</v>
      </c>
      <c r="G1" s="5" t="s">
        <v>20</v>
      </c>
      <c r="H1" s="2" t="s">
        <v>38</v>
      </c>
      <c r="I1" s="6" t="s">
        <v>19</v>
      </c>
      <c r="J1" s="3" t="s">
        <v>20</v>
      </c>
      <c r="K1" s="7" t="s">
        <v>21</v>
      </c>
      <c r="L1" s="4" t="s">
        <v>39</v>
      </c>
      <c r="M1" s="3" t="s">
        <v>26</v>
      </c>
      <c r="N1" s="7" t="s">
        <v>22</v>
      </c>
      <c r="O1" s="5" t="s">
        <v>23</v>
      </c>
      <c r="P1" s="2" t="s">
        <v>18</v>
      </c>
      <c r="Q1" s="3" t="s">
        <v>27</v>
      </c>
      <c r="R1" s="7" t="s">
        <v>24</v>
      </c>
      <c r="S1" s="5" t="s">
        <v>25</v>
      </c>
    </row>
    <row r="2" spans="2:19" ht="15.75" thickBot="1" x14ac:dyDescent="0.3">
      <c r="B2" s="9" t="s">
        <v>0</v>
      </c>
      <c r="C2" s="10">
        <f>C11</f>
        <v>55206227</v>
      </c>
      <c r="D2" s="11">
        <f>C2/C2</f>
        <v>1</v>
      </c>
      <c r="E2" s="10">
        <f>E11</f>
        <v>44399188</v>
      </c>
      <c r="F2" s="12">
        <f>E2/C2</f>
        <v>0.80424239098969763</v>
      </c>
      <c r="G2" s="11">
        <f>E2/E2</f>
        <v>1</v>
      </c>
      <c r="H2" s="13">
        <f>H11</f>
        <v>10807039</v>
      </c>
      <c r="I2" s="12">
        <f>H2/C2</f>
        <v>0.1957576090103024</v>
      </c>
      <c r="J2" s="12">
        <f>H2/H2</f>
        <v>1</v>
      </c>
      <c r="K2" s="14">
        <f>J2/G2</f>
        <v>1</v>
      </c>
      <c r="L2" s="10">
        <f>L11</f>
        <v>7748066</v>
      </c>
      <c r="M2" s="12">
        <f>L2/L2</f>
        <v>1</v>
      </c>
      <c r="N2" s="14">
        <f>M2/G2</f>
        <v>1</v>
      </c>
      <c r="O2" s="11">
        <f>L2/H2</f>
        <v>0.71694624216679514</v>
      </c>
      <c r="P2" s="13">
        <f>P11</f>
        <v>3058973</v>
      </c>
      <c r="Q2" s="12">
        <f>P2/P2</f>
        <v>1</v>
      </c>
      <c r="R2" s="14">
        <f>Q2/K2</f>
        <v>1</v>
      </c>
      <c r="S2" s="11">
        <f>P2/H2</f>
        <v>0.2830537578332048</v>
      </c>
    </row>
    <row r="3" spans="2:19" x14ac:dyDescent="0.25">
      <c r="B3" s="16" t="s">
        <v>1</v>
      </c>
      <c r="C3" s="17"/>
      <c r="D3" s="18"/>
      <c r="E3" s="17"/>
      <c r="F3" s="19"/>
      <c r="G3" s="18"/>
      <c r="H3" s="17"/>
      <c r="I3" s="20"/>
      <c r="J3" s="19"/>
      <c r="K3" s="21"/>
      <c r="L3" s="17"/>
      <c r="M3" s="19"/>
      <c r="N3" s="21"/>
      <c r="O3" s="18"/>
      <c r="P3" s="22"/>
      <c r="Q3" s="19"/>
      <c r="R3" s="21"/>
      <c r="S3" s="18"/>
    </row>
    <row r="4" spans="2:19" x14ac:dyDescent="0.25">
      <c r="B4" s="23" t="s">
        <v>2</v>
      </c>
      <c r="C4" s="24">
        <v>19663</v>
      </c>
      <c r="D4" s="25">
        <f>C4/C$11</f>
        <v>3.561735888960497E-4</v>
      </c>
      <c r="E4" s="24">
        <v>4797</v>
      </c>
      <c r="F4" s="26">
        <f>E4/C$2</f>
        <v>8.6892371760888493E-5</v>
      </c>
      <c r="G4" s="25">
        <f>E4/E$2</f>
        <v>1.0804251645322884E-4</v>
      </c>
      <c r="H4" s="24">
        <v>14866</v>
      </c>
      <c r="I4" s="27">
        <f>H4/C$2</f>
        <v>2.6928121713516121E-4</v>
      </c>
      <c r="J4" s="26">
        <f>H4/H$2</f>
        <v>1.3755849312656317E-3</v>
      </c>
      <c r="K4" s="28">
        <f>J4/G4</f>
        <v>12.731885339426695</v>
      </c>
      <c r="L4" s="24">
        <v>14383</v>
      </c>
      <c r="M4" s="26">
        <f>L4/L$2</f>
        <v>1.8563342129506899E-3</v>
      </c>
      <c r="N4" s="28">
        <f>M4/G4</f>
        <v>17.18151588735245</v>
      </c>
      <c r="O4" s="25">
        <f>L4/H$2</f>
        <v>1.3308918381806526E-3</v>
      </c>
      <c r="P4" s="29">
        <v>483</v>
      </c>
      <c r="Q4" s="26">
        <f>P4/P$2</f>
        <v>1.5789613049870004E-4</v>
      </c>
      <c r="R4" s="28">
        <f>Q4/G4</f>
        <v>1.4614258875306059</v>
      </c>
      <c r="S4" s="25">
        <f>P4/H$2</f>
        <v>4.4693093084979151E-5</v>
      </c>
    </row>
    <row r="5" spans="2:19" x14ac:dyDescent="0.25">
      <c r="B5" s="23" t="s">
        <v>3</v>
      </c>
      <c r="C5" s="24">
        <v>2036100</v>
      </c>
      <c r="D5" s="25">
        <f t="shared" ref="D5:D10" si="0">C5/C$11</f>
        <v>3.6881709014455921E-2</v>
      </c>
      <c r="E5" s="24">
        <v>639498</v>
      </c>
      <c r="F5" s="26">
        <f t="shared" ref="F5:F54" si="1">E5/C$2</f>
        <v>1.1583801950457509E-2</v>
      </c>
      <c r="G5" s="25">
        <f t="shared" ref="G5:G54" si="2">E5/E$2</f>
        <v>1.4403371521118809E-2</v>
      </c>
      <c r="H5" s="24">
        <v>1396602</v>
      </c>
      <c r="I5" s="27">
        <f t="shared" ref="I5:I54" si="3">H5/C$2</f>
        <v>2.5297907063998416E-2</v>
      </c>
      <c r="J5" s="26">
        <f t="shared" ref="J5:J54" si="4">H5/H$2</f>
        <v>0.12923077264734587</v>
      </c>
      <c r="K5" s="28">
        <f t="shared" ref="K5:K54" si="5">J5/G5</f>
        <v>8.9722585061325706</v>
      </c>
      <c r="L5" s="24">
        <v>1112901</v>
      </c>
      <c r="M5" s="26">
        <f t="shared" ref="M5:M54" si="6">L5/L$2</f>
        <v>0.14363597315768864</v>
      </c>
      <c r="N5" s="28">
        <f t="shared" ref="N5:N54" si="7">M5/G5</f>
        <v>9.9723854895420647</v>
      </c>
      <c r="O5" s="25">
        <f t="shared" ref="O5:O54" si="8">L5/H$2</f>
        <v>0.10297927119537553</v>
      </c>
      <c r="P5" s="29">
        <v>283701</v>
      </c>
      <c r="Q5" s="26">
        <f t="shared" ref="Q5:Q54" si="9">P5/P$2</f>
        <v>9.2743871881183645E-2</v>
      </c>
      <c r="R5" s="28">
        <f t="shared" ref="R5:R54" si="10">Q5/G5</f>
        <v>6.4390390642356765</v>
      </c>
      <c r="S5" s="25">
        <f t="shared" ref="S5:S54" si="11">P5/H$2</f>
        <v>2.6251501451970333E-2</v>
      </c>
    </row>
    <row r="6" spans="2:19" x14ac:dyDescent="0.25">
      <c r="B6" s="23" t="s">
        <v>4</v>
      </c>
      <c r="C6" s="24">
        <v>2639285</v>
      </c>
      <c r="D6" s="25">
        <f t="shared" si="0"/>
        <v>4.780774096371411E-2</v>
      </c>
      <c r="E6" s="24">
        <v>1236046</v>
      </c>
      <c r="F6" s="26">
        <f t="shared" si="1"/>
        <v>2.2389611954463037E-2</v>
      </c>
      <c r="G6" s="25">
        <f t="shared" si="2"/>
        <v>2.7839383008536101E-2</v>
      </c>
      <c r="H6" s="24">
        <v>1403239</v>
      </c>
      <c r="I6" s="27">
        <f t="shared" si="3"/>
        <v>2.5418129009251077E-2</v>
      </c>
      <c r="J6" s="26">
        <f t="shared" si="4"/>
        <v>0.12984490941505808</v>
      </c>
      <c r="K6" s="28">
        <f t="shared" si="5"/>
        <v>4.6640728127934832</v>
      </c>
      <c r="L6" s="24">
        <v>971469</v>
      </c>
      <c r="M6" s="26">
        <f t="shared" si="6"/>
        <v>0.12538212761739509</v>
      </c>
      <c r="N6" s="28">
        <f t="shared" si="7"/>
        <v>4.503768189796105</v>
      </c>
      <c r="O6" s="25">
        <f t="shared" si="8"/>
        <v>8.9892245230168963E-2</v>
      </c>
      <c r="P6" s="29">
        <v>431770</v>
      </c>
      <c r="Q6" s="26">
        <f t="shared" si="9"/>
        <v>0.14114867963855843</v>
      </c>
      <c r="R6" s="28">
        <f t="shared" si="10"/>
        <v>5.0701080406587842</v>
      </c>
      <c r="S6" s="25">
        <f t="shared" si="11"/>
        <v>3.9952664184889124E-2</v>
      </c>
    </row>
    <row r="7" spans="2:19" x14ac:dyDescent="0.25">
      <c r="B7" s="23" t="s">
        <v>5</v>
      </c>
      <c r="C7" s="24">
        <v>4485492</v>
      </c>
      <c r="D7" s="25">
        <f t="shared" si="0"/>
        <v>8.1249747424325877E-2</v>
      </c>
      <c r="E7" s="24">
        <v>2814131</v>
      </c>
      <c r="F7" s="26">
        <f t="shared" si="1"/>
        <v>5.0974883684769837E-2</v>
      </c>
      <c r="G7" s="25">
        <f t="shared" si="2"/>
        <v>6.3382487986041541E-2</v>
      </c>
      <c r="H7" s="24">
        <v>1671361</v>
      </c>
      <c r="I7" s="27">
        <f t="shared" si="3"/>
        <v>3.0274863739556047E-2</v>
      </c>
      <c r="J7" s="26">
        <f t="shared" si="4"/>
        <v>0.15465485041739926</v>
      </c>
      <c r="K7" s="28">
        <f t="shared" si="5"/>
        <v>2.4400249237842835</v>
      </c>
      <c r="L7" s="24">
        <v>1085917</v>
      </c>
      <c r="M7" s="26">
        <f t="shared" si="6"/>
        <v>0.14015329761001002</v>
      </c>
      <c r="N7" s="28">
        <f t="shared" si="7"/>
        <v>2.2112306105887702</v>
      </c>
      <c r="O7" s="25">
        <f t="shared" si="8"/>
        <v>0.10048238004878117</v>
      </c>
      <c r="P7" s="29">
        <v>585444</v>
      </c>
      <c r="Q7" s="26">
        <f t="shared" si="9"/>
        <v>0.19138580170534358</v>
      </c>
      <c r="R7" s="28">
        <f t="shared" si="10"/>
        <v>3.0195375376790459</v>
      </c>
      <c r="S7" s="25">
        <f t="shared" si="11"/>
        <v>5.4172470368618081E-2</v>
      </c>
    </row>
    <row r="8" spans="2:19" x14ac:dyDescent="0.25">
      <c r="B8" s="23" t="s">
        <v>6</v>
      </c>
      <c r="C8" s="24">
        <v>25498501</v>
      </c>
      <c r="D8" s="25">
        <f t="shared" si="0"/>
        <v>0.46187726250518807</v>
      </c>
      <c r="E8" s="24">
        <v>22549256</v>
      </c>
      <c r="F8" s="26">
        <f t="shared" si="1"/>
        <v>0.40845493752000112</v>
      </c>
      <c r="G8" s="25">
        <f t="shared" si="2"/>
        <v>0.50787541429811733</v>
      </c>
      <c r="H8" s="24">
        <v>2949245</v>
      </c>
      <c r="I8" s="27">
        <f t="shared" si="3"/>
        <v>5.3422324985186904E-2</v>
      </c>
      <c r="J8" s="26">
        <f t="shared" si="4"/>
        <v>0.27290037539422224</v>
      </c>
      <c r="K8" s="28">
        <f t="shared" si="5"/>
        <v>0.53733724396045024</v>
      </c>
      <c r="L8" s="24">
        <v>1984891</v>
      </c>
      <c r="M8" s="26">
        <f t="shared" si="6"/>
        <v>0.25617889677243327</v>
      </c>
      <c r="N8" s="28">
        <f t="shared" si="7"/>
        <v>0.50441287284298242</v>
      </c>
      <c r="O8" s="25">
        <f t="shared" si="8"/>
        <v>0.18366649736343138</v>
      </c>
      <c r="P8" s="29">
        <v>964354</v>
      </c>
      <c r="Q8" s="26">
        <f t="shared" si="9"/>
        <v>0.31525417190671512</v>
      </c>
      <c r="R8" s="28">
        <f t="shared" si="10"/>
        <v>0.62073131132444292</v>
      </c>
      <c r="S8" s="25">
        <f t="shared" si="11"/>
        <v>8.9233878030790859E-2</v>
      </c>
    </row>
    <row r="9" spans="2:19" x14ac:dyDescent="0.25">
      <c r="B9" s="23" t="s">
        <v>7</v>
      </c>
      <c r="C9" s="24">
        <v>13805267</v>
      </c>
      <c r="D9" s="25">
        <f t="shared" si="0"/>
        <v>0.25006720709241731</v>
      </c>
      <c r="E9" s="24">
        <v>11747309</v>
      </c>
      <c r="F9" s="26">
        <f t="shared" si="1"/>
        <v>0.21278956448155747</v>
      </c>
      <c r="G9" s="25">
        <f t="shared" si="2"/>
        <v>0.26458387031762831</v>
      </c>
      <c r="H9" s="24">
        <v>2057958</v>
      </c>
      <c r="I9" s="27">
        <f t="shared" si="3"/>
        <v>3.7277642610859821E-2</v>
      </c>
      <c r="J9" s="26">
        <f t="shared" si="4"/>
        <v>0.19042755374529508</v>
      </c>
      <c r="K9" s="28">
        <f t="shared" si="5"/>
        <v>0.7197247266686746</v>
      </c>
      <c r="L9" s="24">
        <v>1488224</v>
      </c>
      <c r="M9" s="26">
        <f t="shared" si="6"/>
        <v>0.19207683569035164</v>
      </c>
      <c r="N9" s="28">
        <f t="shared" si="7"/>
        <v>0.72595822058149939</v>
      </c>
      <c r="O9" s="25">
        <f t="shared" si="8"/>
        <v>0.13770876555548656</v>
      </c>
      <c r="P9" s="29">
        <v>569734</v>
      </c>
      <c r="Q9" s="26">
        <f t="shared" si="9"/>
        <v>0.18625009112535482</v>
      </c>
      <c r="R9" s="28">
        <f t="shared" si="10"/>
        <v>0.70393592361380475</v>
      </c>
      <c r="S9" s="25">
        <f t="shared" si="11"/>
        <v>5.2718788189808512E-2</v>
      </c>
    </row>
    <row r="10" spans="2:19" x14ac:dyDescent="0.25">
      <c r="B10" s="23" t="s">
        <v>8</v>
      </c>
      <c r="C10" s="24">
        <v>6721919</v>
      </c>
      <c r="D10" s="25">
        <f t="shared" si="0"/>
        <v>0.12176015941100267</v>
      </c>
      <c r="E10" s="24">
        <v>5408151</v>
      </c>
      <c r="F10" s="26">
        <f t="shared" si="1"/>
        <v>9.7962699026687694E-2</v>
      </c>
      <c r="G10" s="25">
        <f t="shared" si="2"/>
        <v>0.12180743035210463</v>
      </c>
      <c r="H10" s="24">
        <v>1313768</v>
      </c>
      <c r="I10" s="27">
        <f t="shared" si="3"/>
        <v>2.3797460384314979E-2</v>
      </c>
      <c r="J10" s="26">
        <f t="shared" si="4"/>
        <v>0.12156595344941384</v>
      </c>
      <c r="K10" s="28">
        <f t="shared" si="5"/>
        <v>0.99801755195070807</v>
      </c>
      <c r="L10" s="24">
        <v>1090281</v>
      </c>
      <c r="M10" s="26">
        <f t="shared" si="6"/>
        <v>0.14071653493917063</v>
      </c>
      <c r="N10" s="28">
        <f t="shared" si="7"/>
        <v>1.1552376938944209</v>
      </c>
      <c r="O10" s="25">
        <f t="shared" si="8"/>
        <v>0.10088619093537092</v>
      </c>
      <c r="P10" s="29">
        <v>223487</v>
      </c>
      <c r="Q10" s="26">
        <f t="shared" si="9"/>
        <v>7.3059487612345708E-2</v>
      </c>
      <c r="R10" s="28">
        <f t="shared" si="10"/>
        <v>0.59979499937856917</v>
      </c>
      <c r="S10" s="25">
        <f t="shared" si="11"/>
        <v>2.0679762514042931E-2</v>
      </c>
    </row>
    <row r="11" spans="2:19" s="36" customFormat="1" x14ac:dyDescent="0.25">
      <c r="B11" s="30" t="s">
        <v>0</v>
      </c>
      <c r="C11" s="31">
        <f t="shared" ref="C11:H11" si="12">SUM(C4:C10)</f>
        <v>55206227</v>
      </c>
      <c r="D11" s="108">
        <f t="shared" si="12"/>
        <v>1</v>
      </c>
      <c r="E11" s="31">
        <f t="shared" si="12"/>
        <v>44399188</v>
      </c>
      <c r="F11" s="38">
        <f t="shared" si="12"/>
        <v>0.80424239098969763</v>
      </c>
      <c r="G11" s="108">
        <f t="shared" si="12"/>
        <v>0.99999999999999989</v>
      </c>
      <c r="H11" s="31">
        <f t="shared" si="12"/>
        <v>10807039</v>
      </c>
      <c r="I11" s="38">
        <f t="shared" ref="I11:J11" si="13">SUM(I4:I10)</f>
        <v>0.1957576090103024</v>
      </c>
      <c r="J11" s="38">
        <f t="shared" si="13"/>
        <v>1</v>
      </c>
      <c r="K11" s="34">
        <f>J11/G11</f>
        <v>1.0000000000000002</v>
      </c>
      <c r="L11" s="31">
        <f>SUM(L4:L10)</f>
        <v>7748066</v>
      </c>
      <c r="M11" s="38">
        <f>SUM(M4:M10)</f>
        <v>1</v>
      </c>
      <c r="N11" s="34">
        <f>M11/G11</f>
        <v>1.0000000000000002</v>
      </c>
      <c r="O11" s="108">
        <f>SUM(O4:O10)</f>
        <v>0.71694624216679514</v>
      </c>
      <c r="P11" s="35">
        <f>SUM(P4:P10)</f>
        <v>3058973</v>
      </c>
      <c r="Q11" s="38">
        <f>SUM(Q4:Q10)</f>
        <v>1</v>
      </c>
      <c r="R11" s="34">
        <f>Q11/K11</f>
        <v>0.99999999999999978</v>
      </c>
      <c r="S11" s="108">
        <f>SUM(S4:S10)</f>
        <v>0.2830537578332048</v>
      </c>
    </row>
    <row r="12" spans="2:19" x14ac:dyDescent="0.25">
      <c r="B12" s="37" t="s">
        <v>9</v>
      </c>
      <c r="C12" s="24"/>
      <c r="D12" s="25"/>
      <c r="E12" s="24"/>
      <c r="F12" s="26"/>
      <c r="G12" s="25"/>
      <c r="H12" s="24"/>
      <c r="I12" s="27"/>
      <c r="J12" s="26"/>
      <c r="K12" s="28"/>
      <c r="L12" s="24"/>
      <c r="M12" s="26"/>
      <c r="N12" s="28"/>
      <c r="O12" s="25"/>
      <c r="P12" s="29"/>
      <c r="Q12" s="26"/>
      <c r="R12" s="28"/>
      <c r="S12" s="25"/>
    </row>
    <row r="13" spans="2:19" x14ac:dyDescent="0.25">
      <c r="B13" s="23" t="s">
        <v>10</v>
      </c>
      <c r="C13" s="24">
        <v>9180540</v>
      </c>
      <c r="D13" s="25">
        <f t="shared" ref="D13:D14" si="14">C13/C$11</f>
        <v>0.16629537099139197</v>
      </c>
      <c r="E13" s="24">
        <v>4694472</v>
      </c>
      <c r="F13" s="26">
        <f t="shared" si="1"/>
        <v>8.5035189961451263E-2</v>
      </c>
      <c r="G13" s="25">
        <f t="shared" si="2"/>
        <v>0.10573328503214968</v>
      </c>
      <c r="H13" s="24">
        <v>4486068</v>
      </c>
      <c r="I13" s="27">
        <f t="shared" si="3"/>
        <v>8.1260181029940703E-2</v>
      </c>
      <c r="J13" s="26">
        <f t="shared" si="4"/>
        <v>0.41510611741106884</v>
      </c>
      <c r="K13" s="28">
        <f t="shared" si="5"/>
        <v>3.925973900128517</v>
      </c>
      <c r="L13" s="24">
        <v>3184670</v>
      </c>
      <c r="M13" s="26">
        <f t="shared" si="6"/>
        <v>0.41102773259804448</v>
      </c>
      <c r="N13" s="28">
        <f t="shared" si="7"/>
        <v>3.8874015166847955</v>
      </c>
      <c r="O13" s="25">
        <f t="shared" si="8"/>
        <v>0.29468478831250633</v>
      </c>
      <c r="P13" s="29">
        <v>1301398</v>
      </c>
      <c r="Q13" s="26">
        <f t="shared" si="9"/>
        <v>0.42543624935558438</v>
      </c>
      <c r="R13" s="28">
        <f t="shared" si="10"/>
        <v>4.0236738055213603</v>
      </c>
      <c r="S13" s="25">
        <f t="shared" si="11"/>
        <v>0.12042132909856253</v>
      </c>
    </row>
    <row r="14" spans="2:19" x14ac:dyDescent="0.25">
      <c r="B14" s="23" t="s">
        <v>11</v>
      </c>
      <c r="C14" s="24">
        <v>46025687</v>
      </c>
      <c r="D14" s="25">
        <f t="shared" si="14"/>
        <v>0.83370462900860798</v>
      </c>
      <c r="E14" s="24">
        <v>39704716</v>
      </c>
      <c r="F14" s="26">
        <f t="shared" si="1"/>
        <v>0.71920720102824631</v>
      </c>
      <c r="G14" s="25">
        <f t="shared" si="2"/>
        <v>0.89426671496785026</v>
      </c>
      <c r="H14" s="24">
        <v>6320971</v>
      </c>
      <c r="I14" s="27">
        <f t="shared" si="3"/>
        <v>0.11449742798036171</v>
      </c>
      <c r="J14" s="26">
        <f t="shared" si="4"/>
        <v>0.58489388258893116</v>
      </c>
      <c r="K14" s="28">
        <f t="shared" si="5"/>
        <v>0.65404858841241642</v>
      </c>
      <c r="L14" s="24">
        <v>4563396</v>
      </c>
      <c r="M14" s="26">
        <f t="shared" si="6"/>
        <v>0.58897226740195552</v>
      </c>
      <c r="N14" s="28">
        <f t="shared" si="7"/>
        <v>0.65860917950315268</v>
      </c>
      <c r="O14" s="25">
        <f t="shared" si="8"/>
        <v>0.42226145385428887</v>
      </c>
      <c r="P14" s="29">
        <v>1757575</v>
      </c>
      <c r="Q14" s="26">
        <f t="shared" si="9"/>
        <v>0.57456375064441567</v>
      </c>
      <c r="R14" s="28">
        <f t="shared" si="10"/>
        <v>0.64249707724509431</v>
      </c>
      <c r="S14" s="25">
        <f t="shared" si="11"/>
        <v>0.16263242873464231</v>
      </c>
    </row>
    <row r="15" spans="2:19" s="36" customFormat="1" x14ac:dyDescent="0.25">
      <c r="B15" s="30" t="s">
        <v>0</v>
      </c>
      <c r="C15" s="31">
        <f>SUM(C13:C14)</f>
        <v>55206227</v>
      </c>
      <c r="D15" s="108">
        <f>SUM(D13:D14)</f>
        <v>1</v>
      </c>
      <c r="E15" s="31">
        <f>SUM(E13:E14)</f>
        <v>44399188</v>
      </c>
      <c r="F15" s="38">
        <f t="shared" ref="F15:G15" si="15">SUM(F13:F14)</f>
        <v>0.80424239098969763</v>
      </c>
      <c r="G15" s="108">
        <f t="shared" si="15"/>
        <v>1</v>
      </c>
      <c r="H15" s="31">
        <f>SUM(H13:H14)</f>
        <v>10807039</v>
      </c>
      <c r="I15" s="38">
        <f t="shared" ref="I15:J15" si="16">SUM(I13:I14)</f>
        <v>0.19575760901030242</v>
      </c>
      <c r="J15" s="38">
        <f t="shared" si="16"/>
        <v>1</v>
      </c>
      <c r="K15" s="34">
        <f>J15/G15</f>
        <v>1</v>
      </c>
      <c r="L15" s="31">
        <f>SUM(L13:L14)</f>
        <v>7748066</v>
      </c>
      <c r="M15" s="38">
        <f>SUM(M13:M14)</f>
        <v>1</v>
      </c>
      <c r="N15" s="34">
        <f>M15/G15</f>
        <v>1</v>
      </c>
      <c r="O15" s="108">
        <f>SUM(O13:O14)</f>
        <v>0.71694624216679514</v>
      </c>
      <c r="P15" s="35">
        <f>SUM(P13:P14)</f>
        <v>3058973</v>
      </c>
      <c r="Q15" s="38">
        <f>SUM(Q13:Q14)</f>
        <v>1</v>
      </c>
      <c r="R15" s="34">
        <f>Q15/K15</f>
        <v>1</v>
      </c>
      <c r="S15" s="108">
        <f>SUM(S13:S14)</f>
        <v>0.28305375783320486</v>
      </c>
    </row>
    <row r="16" spans="2:19" x14ac:dyDescent="0.25">
      <c r="B16" s="37" t="s">
        <v>12</v>
      </c>
      <c r="C16" s="24"/>
      <c r="D16" s="25"/>
      <c r="E16" s="24"/>
      <c r="F16" s="26"/>
      <c r="G16" s="25"/>
      <c r="H16" s="24"/>
      <c r="I16" s="27"/>
      <c r="J16" s="26"/>
      <c r="K16" s="28"/>
      <c r="L16" s="24"/>
      <c r="M16" s="26"/>
      <c r="N16" s="28"/>
      <c r="O16" s="25"/>
      <c r="P16" s="29"/>
      <c r="Q16" s="26"/>
      <c r="R16" s="28"/>
      <c r="S16" s="25"/>
    </row>
    <row r="17" spans="2:19" x14ac:dyDescent="0.25">
      <c r="B17" s="23" t="s">
        <v>28</v>
      </c>
      <c r="C17" s="24">
        <v>44891322</v>
      </c>
      <c r="D17" s="25">
        <f>C17/C$24</f>
        <v>0.81315685638143687</v>
      </c>
      <c r="E17" s="24">
        <v>38113369</v>
      </c>
      <c r="F17" s="26">
        <f t="shared" si="1"/>
        <v>0.69038170277421784</v>
      </c>
      <c r="G17" s="25">
        <f t="shared" si="2"/>
        <v>0.85842491083395489</v>
      </c>
      <c r="H17" s="24">
        <v>6777953</v>
      </c>
      <c r="I17" s="27">
        <f t="shared" si="3"/>
        <v>0.12277515360721898</v>
      </c>
      <c r="J17" s="26">
        <f t="shared" si="4"/>
        <v>0.6271794707134859</v>
      </c>
      <c r="K17" s="28">
        <f t="shared" si="5"/>
        <v>0.73061657787188938</v>
      </c>
      <c r="L17" s="24">
        <v>4680371</v>
      </c>
      <c r="M17" s="26">
        <f t="shared" si="6"/>
        <v>0.60406958329988414</v>
      </c>
      <c r="N17" s="28">
        <f t="shared" si="7"/>
        <v>0.70369530948610748</v>
      </c>
      <c r="O17" s="25">
        <f t="shared" si="8"/>
        <v>0.4330854177541138</v>
      </c>
      <c r="P17" s="29">
        <v>2097582</v>
      </c>
      <c r="Q17" s="26">
        <f t="shared" si="9"/>
        <v>0.68571445383793839</v>
      </c>
      <c r="R17" s="28">
        <f t="shared" si="10"/>
        <v>0.79880539949821672</v>
      </c>
      <c r="S17" s="25">
        <f t="shared" si="11"/>
        <v>0.19409405295937213</v>
      </c>
    </row>
    <row r="18" spans="2:19" x14ac:dyDescent="0.25">
      <c r="B18" s="23" t="s">
        <v>29</v>
      </c>
      <c r="C18" s="24">
        <v>5785995</v>
      </c>
      <c r="D18" s="25">
        <f t="shared" ref="D18:D23" si="17">C18/C$24</f>
        <v>0.10480692694322327</v>
      </c>
      <c r="E18" s="24">
        <v>3546768</v>
      </c>
      <c r="F18" s="26">
        <f t="shared" si="1"/>
        <v>6.4245796040363345E-2</v>
      </c>
      <c r="G18" s="25">
        <f t="shared" si="2"/>
        <v>7.9883623096890871E-2</v>
      </c>
      <c r="H18" s="24">
        <v>2239227</v>
      </c>
      <c r="I18" s="27">
        <f t="shared" si="3"/>
        <v>4.0561130902859927E-2</v>
      </c>
      <c r="J18" s="26">
        <f t="shared" si="4"/>
        <v>0.20720078830103231</v>
      </c>
      <c r="K18" s="28">
        <f t="shared" si="5"/>
        <v>2.5937830592600739</v>
      </c>
      <c r="L18" s="24">
        <v>1545436</v>
      </c>
      <c r="M18" s="26">
        <f t="shared" si="6"/>
        <v>0.19946087191306838</v>
      </c>
      <c r="N18" s="28">
        <f t="shared" si="7"/>
        <v>2.4968931575767694</v>
      </c>
      <c r="O18" s="25">
        <f t="shared" si="8"/>
        <v>0.14300272257738683</v>
      </c>
      <c r="P18" s="29">
        <v>693791</v>
      </c>
      <c r="Q18" s="26">
        <f t="shared" si="9"/>
        <v>0.22680520553793707</v>
      </c>
      <c r="R18" s="28">
        <f t="shared" si="10"/>
        <v>2.8391952786473511</v>
      </c>
      <c r="S18" s="25">
        <f t="shared" si="11"/>
        <v>6.4198065723645489E-2</v>
      </c>
    </row>
    <row r="19" spans="2:19" x14ac:dyDescent="0.25">
      <c r="B19" s="23" t="s">
        <v>30</v>
      </c>
      <c r="C19" s="24">
        <v>1519518</v>
      </c>
      <c r="D19" s="25">
        <f t="shared" si="17"/>
        <v>2.7524395028843393E-2</v>
      </c>
      <c r="E19" s="24">
        <v>688990</v>
      </c>
      <c r="F19" s="26">
        <f t="shared" si="1"/>
        <v>1.2480295021791654E-2</v>
      </c>
      <c r="G19" s="25">
        <f t="shared" si="2"/>
        <v>1.5518076591851185E-2</v>
      </c>
      <c r="H19" s="24">
        <v>830528</v>
      </c>
      <c r="I19" s="27">
        <f t="shared" si="3"/>
        <v>1.5044100007051741E-2</v>
      </c>
      <c r="J19" s="26">
        <f t="shared" si="4"/>
        <v>7.6850652616317933E-2</v>
      </c>
      <c r="K19" s="28">
        <f t="shared" si="5"/>
        <v>4.9523310547824959</v>
      </c>
      <c r="L19" s="24">
        <v>679648</v>
      </c>
      <c r="M19" s="26">
        <f t="shared" si="6"/>
        <v>8.7718406115797148E-2</v>
      </c>
      <c r="N19" s="28">
        <f t="shared" si="7"/>
        <v>5.6526596963607991</v>
      </c>
      <c r="O19" s="25">
        <f t="shared" si="8"/>
        <v>6.2889381633581598E-2</v>
      </c>
      <c r="P19" s="29">
        <v>150880</v>
      </c>
      <c r="Q19" s="26">
        <f t="shared" si="9"/>
        <v>4.9323743622451066E-2</v>
      </c>
      <c r="R19" s="28">
        <f t="shared" si="10"/>
        <v>3.1784701751215634</v>
      </c>
      <c r="S19" s="25">
        <f t="shared" si="11"/>
        <v>1.3961270982736345E-2</v>
      </c>
    </row>
    <row r="20" spans="2:19" x14ac:dyDescent="0.25">
      <c r="B20" s="23" t="s">
        <v>40</v>
      </c>
      <c r="C20" s="24">
        <v>1204625</v>
      </c>
      <c r="D20" s="25">
        <f t="shared" si="17"/>
        <v>2.1820455145395101E-2</v>
      </c>
      <c r="E20" s="24">
        <v>634770</v>
      </c>
      <c r="F20" s="26">
        <f t="shared" si="1"/>
        <v>1.1498159437702563E-2</v>
      </c>
      <c r="G20" s="25">
        <f t="shared" si="2"/>
        <v>1.4296883087141143E-2</v>
      </c>
      <c r="H20" s="24">
        <v>569855</v>
      </c>
      <c r="I20" s="27">
        <f t="shared" si="3"/>
        <v>1.032229570769254E-2</v>
      </c>
      <c r="J20" s="26">
        <f t="shared" si="4"/>
        <v>5.2729984596150713E-2</v>
      </c>
      <c r="K20" s="28">
        <f t="shared" si="5"/>
        <v>3.6882154155388558</v>
      </c>
      <c r="L20" s="24">
        <v>523567</v>
      </c>
      <c r="M20" s="26">
        <f t="shared" si="6"/>
        <v>6.7573895214625174E-2</v>
      </c>
      <c r="N20" s="28">
        <f t="shared" si="7"/>
        <v>4.7264774288741487</v>
      </c>
      <c r="O20" s="25">
        <f t="shared" si="8"/>
        <v>4.8446850242698299E-2</v>
      </c>
      <c r="P20" s="29">
        <v>46288</v>
      </c>
      <c r="Q20" s="26">
        <f t="shared" si="9"/>
        <v>1.5131875959676662E-2</v>
      </c>
      <c r="R20" s="28">
        <f t="shared" si="10"/>
        <v>1.0584038400150677</v>
      </c>
      <c r="S20" s="25">
        <f t="shared" si="11"/>
        <v>4.2831343534524115E-3</v>
      </c>
    </row>
    <row r="21" spans="2:19" x14ac:dyDescent="0.25">
      <c r="B21" s="23" t="s">
        <v>31</v>
      </c>
      <c r="C21" s="24">
        <v>253882</v>
      </c>
      <c r="D21" s="25">
        <f t="shared" si="17"/>
        <v>4.5987928137164675E-3</v>
      </c>
      <c r="E21" s="24">
        <v>156763</v>
      </c>
      <c r="F21" s="26">
        <f t="shared" si="1"/>
        <v>2.8395890920058708E-3</v>
      </c>
      <c r="G21" s="25">
        <f t="shared" si="2"/>
        <v>3.5307627698056101E-3</v>
      </c>
      <c r="H21" s="24">
        <v>97119</v>
      </c>
      <c r="I21" s="27">
        <f t="shared" si="3"/>
        <v>1.7592037217105962E-3</v>
      </c>
      <c r="J21" s="26">
        <f t="shared" si="4"/>
        <v>8.9866428722983234E-3</v>
      </c>
      <c r="K21" s="28">
        <f t="shared" si="5"/>
        <v>2.5452412008958314</v>
      </c>
      <c r="L21" s="24">
        <v>76962</v>
      </c>
      <c r="M21" s="26">
        <f t="shared" si="6"/>
        <v>9.9330594241195166E-3</v>
      </c>
      <c r="N21" s="28">
        <f t="shared" si="7"/>
        <v>2.8132899522633155</v>
      </c>
      <c r="O21" s="25">
        <f t="shared" si="8"/>
        <v>7.1214696273419571E-3</v>
      </c>
      <c r="P21" s="29">
        <v>20157</v>
      </c>
      <c r="Q21" s="26">
        <f t="shared" si="9"/>
        <v>6.5894664647252526E-3</v>
      </c>
      <c r="R21" s="28">
        <f t="shared" si="10"/>
        <v>1.8663011066835404</v>
      </c>
      <c r="S21" s="25">
        <f t="shared" si="11"/>
        <v>1.8651732449563659E-3</v>
      </c>
    </row>
    <row r="22" spans="2:19" x14ac:dyDescent="0.25">
      <c r="B22" s="23" t="s">
        <v>32</v>
      </c>
      <c r="C22" s="24">
        <v>1044899</v>
      </c>
      <c r="D22" s="25">
        <f t="shared" si="17"/>
        <v>1.8927194571728295E-2</v>
      </c>
      <c r="E22" s="24">
        <v>845962</v>
      </c>
      <c r="F22" s="26">
        <f t="shared" si="1"/>
        <v>1.5323669918612623E-2</v>
      </c>
      <c r="G22" s="25">
        <f t="shared" si="2"/>
        <v>1.905354665495234E-2</v>
      </c>
      <c r="H22" s="24">
        <v>198937</v>
      </c>
      <c r="I22" s="27">
        <f t="shared" si="3"/>
        <v>3.6035246531156712E-3</v>
      </c>
      <c r="J22" s="26">
        <f t="shared" si="4"/>
        <v>1.8408094946266041E-2</v>
      </c>
      <c r="K22" s="28">
        <f t="shared" si="5"/>
        <v>0.96612432738245424</v>
      </c>
      <c r="L22" s="24">
        <v>161502</v>
      </c>
      <c r="M22" s="26">
        <f t="shared" si="6"/>
        <v>2.0844169370782335E-2</v>
      </c>
      <c r="N22" s="28">
        <f t="shared" si="7"/>
        <v>1.0939784465463065</v>
      </c>
      <c r="O22" s="25">
        <f t="shared" si="8"/>
        <v>1.4944148901470606E-2</v>
      </c>
      <c r="P22" s="29">
        <v>37435</v>
      </c>
      <c r="Q22" s="26">
        <f t="shared" si="9"/>
        <v>1.2237767381405459E-2</v>
      </c>
      <c r="R22" s="28">
        <f t="shared" si="10"/>
        <v>0.64228290947736266</v>
      </c>
      <c r="S22" s="25">
        <f t="shared" si="11"/>
        <v>3.4639460447954337E-3</v>
      </c>
    </row>
    <row r="23" spans="2:19" x14ac:dyDescent="0.25">
      <c r="B23" s="23" t="s">
        <v>33</v>
      </c>
      <c r="C23" s="24">
        <v>505986</v>
      </c>
      <c r="D23" s="25">
        <f t="shared" si="17"/>
        <v>9.1653791156566453E-3</v>
      </c>
      <c r="E23" s="24">
        <v>412566</v>
      </c>
      <c r="F23" s="26">
        <f t="shared" si="1"/>
        <v>7.4731787050036948E-3</v>
      </c>
      <c r="G23" s="25">
        <f t="shared" si="2"/>
        <v>9.2921969654039625E-3</v>
      </c>
      <c r="H23" s="24">
        <v>93420</v>
      </c>
      <c r="I23" s="27">
        <f t="shared" si="3"/>
        <v>1.6922004106529505E-3</v>
      </c>
      <c r="J23" s="26">
        <f t="shared" si="4"/>
        <v>8.6443659544487624E-3</v>
      </c>
      <c r="K23" s="28">
        <f t="shared" si="5"/>
        <v>0.93028225581451218</v>
      </c>
      <c r="L23" s="24">
        <v>80580</v>
      </c>
      <c r="M23" s="26">
        <f t="shared" si="6"/>
        <v>1.0400014661723326E-2</v>
      </c>
      <c r="N23" s="28">
        <f t="shared" si="7"/>
        <v>1.1192202124474879</v>
      </c>
      <c r="O23" s="25">
        <f t="shared" si="8"/>
        <v>7.4562514302021115E-3</v>
      </c>
      <c r="P23" s="29">
        <v>12840</v>
      </c>
      <c r="Q23" s="26">
        <f t="shared" si="9"/>
        <v>4.1974871958660636E-3</v>
      </c>
      <c r="R23" s="28">
        <f t="shared" si="10"/>
        <v>0.45172172000807187</v>
      </c>
      <c r="S23" s="25">
        <f t="shared" si="11"/>
        <v>1.1881145242466507E-3</v>
      </c>
    </row>
    <row r="24" spans="2:19" s="36" customFormat="1" x14ac:dyDescent="0.25">
      <c r="B24" s="30" t="s">
        <v>0</v>
      </c>
      <c r="C24" s="31">
        <f>SUM(C17:C23)</f>
        <v>55206227</v>
      </c>
      <c r="D24" s="108">
        <f>SUM(D17:D23)</f>
        <v>1</v>
      </c>
      <c r="E24" s="31">
        <f>SUM(E17:E23)</f>
        <v>44399188</v>
      </c>
      <c r="F24" s="38">
        <f t="shared" ref="F24:G24" si="18">SUM(F17:F23)</f>
        <v>0.80424239098969774</v>
      </c>
      <c r="G24" s="108">
        <f t="shared" si="18"/>
        <v>1</v>
      </c>
      <c r="H24" s="31">
        <f>SUM(H17:H23)</f>
        <v>10807039</v>
      </c>
      <c r="I24" s="38">
        <f t="shared" ref="I24:J24" si="19">SUM(I17:I23)</f>
        <v>0.19575760901030245</v>
      </c>
      <c r="J24" s="38">
        <f t="shared" si="19"/>
        <v>1</v>
      </c>
      <c r="K24" s="34">
        <f>J24/G24</f>
        <v>1</v>
      </c>
      <c r="L24" s="31">
        <f>SUM(L17:L23)</f>
        <v>7748066</v>
      </c>
      <c r="M24" s="38">
        <f>SUM(M17:M23)</f>
        <v>1</v>
      </c>
      <c r="N24" s="34">
        <f>M24/G24</f>
        <v>1</v>
      </c>
      <c r="O24" s="108">
        <f>SUM(O17:O23)</f>
        <v>0.71694624216679514</v>
      </c>
      <c r="P24" s="35">
        <f>SUM(P17:P23)</f>
        <v>3058973</v>
      </c>
      <c r="Q24" s="38">
        <f>SUM(Q17:Q23)</f>
        <v>1</v>
      </c>
      <c r="R24" s="34">
        <f>Q24/K24</f>
        <v>1</v>
      </c>
      <c r="S24" s="108">
        <f>SUM(S17:S23)</f>
        <v>0.28305375783320486</v>
      </c>
    </row>
    <row r="25" spans="2:19" x14ac:dyDescent="0.25">
      <c r="B25" s="37" t="s">
        <v>13</v>
      </c>
      <c r="C25" s="24"/>
      <c r="D25" s="25"/>
      <c r="E25" s="24"/>
      <c r="F25" s="26"/>
      <c r="G25" s="25"/>
      <c r="H25" s="24"/>
      <c r="I25" s="27"/>
      <c r="J25" s="26"/>
      <c r="K25" s="28"/>
      <c r="L25" s="24"/>
      <c r="M25" s="26"/>
      <c r="N25" s="28"/>
      <c r="O25" s="25"/>
      <c r="P25" s="29"/>
      <c r="Q25" s="26"/>
      <c r="R25" s="28"/>
      <c r="S25" s="25"/>
    </row>
    <row r="26" spans="2:19" x14ac:dyDescent="0.25">
      <c r="B26" s="23" t="s">
        <v>30</v>
      </c>
      <c r="C26" s="24">
        <v>1519518</v>
      </c>
      <c r="D26" s="25">
        <f>C26/C$28</f>
        <v>2.7524395028843393E-2</v>
      </c>
      <c r="E26" s="24">
        <v>688990</v>
      </c>
      <c r="F26" s="26">
        <f t="shared" si="1"/>
        <v>1.2480295021791654E-2</v>
      </c>
      <c r="G26" s="25">
        <f t="shared" si="2"/>
        <v>1.5518076591851185E-2</v>
      </c>
      <c r="H26" s="24">
        <v>830528</v>
      </c>
      <c r="I26" s="27">
        <f t="shared" si="3"/>
        <v>1.5044100007051741E-2</v>
      </c>
      <c r="J26" s="26">
        <f t="shared" si="4"/>
        <v>7.6850652616317933E-2</v>
      </c>
      <c r="K26" s="28">
        <f t="shared" si="5"/>
        <v>4.9523310547824959</v>
      </c>
      <c r="L26" s="24">
        <v>679648</v>
      </c>
      <c r="M26" s="26">
        <f t="shared" si="6"/>
        <v>8.7718406115797148E-2</v>
      </c>
      <c r="N26" s="28">
        <f t="shared" si="7"/>
        <v>5.6526596963607991</v>
      </c>
      <c r="O26" s="25">
        <f t="shared" si="8"/>
        <v>6.2889381633581598E-2</v>
      </c>
      <c r="P26" s="29">
        <v>150880</v>
      </c>
      <c r="Q26" s="26">
        <f t="shared" si="9"/>
        <v>4.9323743622451066E-2</v>
      </c>
      <c r="R26" s="28">
        <f t="shared" si="10"/>
        <v>3.1784701751215634</v>
      </c>
      <c r="S26" s="25">
        <f t="shared" si="11"/>
        <v>1.3961270982736345E-2</v>
      </c>
    </row>
    <row r="27" spans="2:19" ht="15" customHeight="1" x14ac:dyDescent="0.25">
      <c r="B27" s="23" t="s">
        <v>34</v>
      </c>
      <c r="C27" s="24">
        <v>53686709</v>
      </c>
      <c r="D27" s="25">
        <f>C27/C$28</f>
        <v>0.97247560497115659</v>
      </c>
      <c r="E27" s="24">
        <v>43710198</v>
      </c>
      <c r="F27" s="26">
        <f t="shared" si="1"/>
        <v>0.79176209596790592</v>
      </c>
      <c r="G27" s="25">
        <f t="shared" si="2"/>
        <v>0.98448192340814877</v>
      </c>
      <c r="H27" s="24">
        <v>9976511</v>
      </c>
      <c r="I27" s="27">
        <f t="shared" si="3"/>
        <v>0.18071350900325067</v>
      </c>
      <c r="J27" s="26">
        <f t="shared" si="4"/>
        <v>0.92314934738368204</v>
      </c>
      <c r="K27" s="28">
        <f t="shared" si="5"/>
        <v>0.93770065801498792</v>
      </c>
      <c r="L27" s="24">
        <v>7068418</v>
      </c>
      <c r="M27" s="26">
        <f t="shared" si="6"/>
        <v>0.91228159388420282</v>
      </c>
      <c r="N27" s="28">
        <f t="shared" si="7"/>
        <v>0.92666159956091654</v>
      </c>
      <c r="O27" s="25">
        <f t="shared" si="8"/>
        <v>0.65405686053321355</v>
      </c>
      <c r="P27" s="29">
        <v>2908093</v>
      </c>
      <c r="Q27" s="26">
        <f t="shared" si="9"/>
        <v>0.95067625637754893</v>
      </c>
      <c r="R27" s="28">
        <f t="shared" si="10"/>
        <v>0.96566146495248084</v>
      </c>
      <c r="S27" s="25">
        <f t="shared" si="11"/>
        <v>0.26909248685046849</v>
      </c>
    </row>
    <row r="28" spans="2:19" s="36" customFormat="1" x14ac:dyDescent="0.25">
      <c r="B28" s="30" t="s">
        <v>0</v>
      </c>
      <c r="C28" s="31">
        <f>SUM(C26:C27)</f>
        <v>55206227</v>
      </c>
      <c r="D28" s="108">
        <f>SUM(D26:D27)</f>
        <v>1</v>
      </c>
      <c r="E28" s="31">
        <f>SUM(E26:E27)</f>
        <v>44399188</v>
      </c>
      <c r="F28" s="33">
        <f>E28/C28</f>
        <v>0.80424239098969763</v>
      </c>
      <c r="G28" s="108">
        <f>SUM(G26:G27)</f>
        <v>1</v>
      </c>
      <c r="H28" s="31">
        <f>SUM(H26:H27)</f>
        <v>10807039</v>
      </c>
      <c r="I28" s="38">
        <f>SUM(I26:I27)</f>
        <v>0.19575760901030242</v>
      </c>
      <c r="J28" s="38">
        <f>SUM(J26:J27)</f>
        <v>1</v>
      </c>
      <c r="K28" s="34">
        <f>J28/G28</f>
        <v>1</v>
      </c>
      <c r="L28" s="31">
        <f>SUM(L26:L27)</f>
        <v>7748066</v>
      </c>
      <c r="M28" s="38">
        <f>SUM(M26:M27)</f>
        <v>1</v>
      </c>
      <c r="N28" s="34">
        <f>M28/G28</f>
        <v>1</v>
      </c>
      <c r="O28" s="108">
        <f>SUM(O26:O27)</f>
        <v>0.71694624216679514</v>
      </c>
      <c r="P28" s="35">
        <f>SUM(P26:P27)</f>
        <v>3058973</v>
      </c>
      <c r="Q28" s="38">
        <f>SUM(Q26:Q27)</f>
        <v>1</v>
      </c>
      <c r="R28" s="34">
        <f>Q28/K28</f>
        <v>1</v>
      </c>
      <c r="S28" s="108">
        <f>SUM(S26:S27)</f>
        <v>0.28305375783320486</v>
      </c>
    </row>
    <row r="29" spans="2:19" x14ac:dyDescent="0.25">
      <c r="B29" s="39" t="s">
        <v>37</v>
      </c>
      <c r="C29" s="24"/>
      <c r="D29" s="25"/>
      <c r="E29" s="24"/>
      <c r="F29" s="26"/>
      <c r="G29" s="25"/>
      <c r="H29" s="24"/>
      <c r="I29" s="27"/>
      <c r="J29" s="26"/>
      <c r="K29" s="28"/>
      <c r="L29" s="24"/>
      <c r="M29" s="26"/>
      <c r="N29" s="28"/>
      <c r="O29" s="25"/>
      <c r="P29" s="29"/>
      <c r="Q29" s="26"/>
      <c r="R29" s="28"/>
      <c r="S29" s="25"/>
    </row>
    <row r="30" spans="2:19" x14ac:dyDescent="0.25">
      <c r="B30" s="23" t="s">
        <v>35</v>
      </c>
      <c r="C30" s="24">
        <v>25102074</v>
      </c>
      <c r="D30" s="25">
        <f>C30/C$32</f>
        <v>0.45469642401028421</v>
      </c>
      <c r="E30" s="24">
        <v>20855296</v>
      </c>
      <c r="F30" s="26">
        <f t="shared" si="1"/>
        <v>0.37777071778515131</v>
      </c>
      <c r="G30" s="25">
        <f t="shared" si="2"/>
        <v>0.46972246429371634</v>
      </c>
      <c r="H30" s="24">
        <v>4246778</v>
      </c>
      <c r="I30" s="27">
        <f t="shared" si="3"/>
        <v>7.6925706225132895E-2</v>
      </c>
      <c r="J30" s="26">
        <f t="shared" si="4"/>
        <v>0.39296406721582111</v>
      </c>
      <c r="K30" s="28">
        <f t="shared" si="5"/>
        <v>0.83658776636686816</v>
      </c>
      <c r="L30" s="24">
        <v>3008889</v>
      </c>
      <c r="M30" s="26">
        <f t="shared" si="6"/>
        <v>0.38834065171876442</v>
      </c>
      <c r="N30" s="28">
        <f t="shared" si="7"/>
        <v>0.82674489989036581</v>
      </c>
      <c r="O30" s="25">
        <f t="shared" si="8"/>
        <v>0.27841937093037233</v>
      </c>
      <c r="P30" s="29">
        <v>1237889</v>
      </c>
      <c r="Q30" s="26">
        <f t="shared" si="9"/>
        <v>0.40467470618406898</v>
      </c>
      <c r="R30" s="28">
        <f t="shared" si="10"/>
        <v>0.86151874126894401</v>
      </c>
      <c r="S30" s="25">
        <f t="shared" si="11"/>
        <v>0.11454469628544878</v>
      </c>
    </row>
    <row r="31" spans="2:19" x14ac:dyDescent="0.25">
      <c r="B31" s="23" t="s">
        <v>36</v>
      </c>
      <c r="C31" s="24">
        <v>30104153</v>
      </c>
      <c r="D31" s="25">
        <f t="shared" ref="D31" si="20">C31/C$32</f>
        <v>0.54530357598971579</v>
      </c>
      <c r="E31" s="24">
        <v>23543892</v>
      </c>
      <c r="F31" s="26">
        <f t="shared" si="1"/>
        <v>0.42647167320454626</v>
      </c>
      <c r="G31" s="25">
        <f t="shared" si="2"/>
        <v>0.53027753570628366</v>
      </c>
      <c r="H31" s="24">
        <v>6560261</v>
      </c>
      <c r="I31" s="27">
        <f t="shared" si="3"/>
        <v>0.1188319027851695</v>
      </c>
      <c r="J31" s="26">
        <f t="shared" si="4"/>
        <v>0.60703593278417889</v>
      </c>
      <c r="K31" s="28">
        <f t="shared" si="5"/>
        <v>1.144751364916222</v>
      </c>
      <c r="L31" s="24">
        <v>4739177</v>
      </c>
      <c r="M31" s="26">
        <f t="shared" si="6"/>
        <v>0.61165934828123558</v>
      </c>
      <c r="N31" s="28">
        <f t="shared" si="7"/>
        <v>1.1534702247315802</v>
      </c>
      <c r="O31" s="25">
        <f t="shared" si="8"/>
        <v>0.43852687123642287</v>
      </c>
      <c r="P31" s="29">
        <v>1821084</v>
      </c>
      <c r="Q31" s="26">
        <f t="shared" si="9"/>
        <v>0.59532529381593102</v>
      </c>
      <c r="R31" s="28">
        <f t="shared" si="10"/>
        <v>1.1226673840199726</v>
      </c>
      <c r="S31" s="25">
        <f t="shared" si="11"/>
        <v>0.16850906154775605</v>
      </c>
    </row>
    <row r="32" spans="2:19" s="36" customFormat="1" x14ac:dyDescent="0.25">
      <c r="B32" s="30" t="s">
        <v>0</v>
      </c>
      <c r="C32" s="31">
        <f>SUM(C30:C31)</f>
        <v>55206227</v>
      </c>
      <c r="D32" s="108">
        <f>SUM(D30:D31)</f>
        <v>1</v>
      </c>
      <c r="E32" s="31">
        <f>SUM(E30:E31)</f>
        <v>44399188</v>
      </c>
      <c r="F32" s="33">
        <f>E32/C32</f>
        <v>0.80424239098969763</v>
      </c>
      <c r="G32" s="108">
        <f>SUM(G30:G31)</f>
        <v>1</v>
      </c>
      <c r="H32" s="31">
        <f>SUM(H30:H31)</f>
        <v>10807039</v>
      </c>
      <c r="I32" s="38">
        <f>SUM(I30:I31)</f>
        <v>0.1957576090103024</v>
      </c>
      <c r="J32" s="38">
        <f>SUM(J30:J31)</f>
        <v>1</v>
      </c>
      <c r="K32" s="34">
        <f>J32/G32</f>
        <v>1</v>
      </c>
      <c r="L32" s="31">
        <f>SUM(L30:L31)</f>
        <v>7748066</v>
      </c>
      <c r="M32" s="38">
        <f>SUM(M30:M31)</f>
        <v>1</v>
      </c>
      <c r="N32" s="34">
        <f>M32/G32</f>
        <v>1</v>
      </c>
      <c r="O32" s="108">
        <f>SUM(O30:O31)</f>
        <v>0.71694624216679514</v>
      </c>
      <c r="P32" s="35">
        <f>SUM(P30:P31)</f>
        <v>3058973</v>
      </c>
      <c r="Q32" s="38">
        <f>SUM(Q30:Q31)</f>
        <v>1</v>
      </c>
      <c r="R32" s="34">
        <f>Q32/K32</f>
        <v>1</v>
      </c>
      <c r="S32" s="108">
        <f>SUM(S30:S31)</f>
        <v>0.28305375783320486</v>
      </c>
    </row>
    <row r="33" spans="2:19" x14ac:dyDescent="0.25">
      <c r="B33" s="37" t="s">
        <v>14</v>
      </c>
      <c r="C33" s="24"/>
      <c r="D33" s="25"/>
      <c r="E33" s="24"/>
      <c r="F33" s="26"/>
      <c r="G33" s="25"/>
      <c r="H33" s="24"/>
      <c r="I33" s="27"/>
      <c r="J33" s="26"/>
      <c r="K33" s="28"/>
      <c r="L33" s="24"/>
      <c r="M33" s="26"/>
      <c r="N33" s="28"/>
      <c r="O33" s="25"/>
      <c r="P33" s="29"/>
      <c r="Q33" s="26"/>
      <c r="R33" s="28"/>
      <c r="S33" s="25"/>
    </row>
    <row r="34" spans="2:19" x14ac:dyDescent="0.25">
      <c r="B34" s="23" t="s">
        <v>41</v>
      </c>
      <c r="C34" s="24">
        <v>1421817</v>
      </c>
      <c r="D34" s="25">
        <f t="shared" ref="D34:D39" si="21">C34/C$43</f>
        <v>2.5754649018126161E-2</v>
      </c>
      <c r="E34" s="40">
        <v>0</v>
      </c>
      <c r="F34" s="26">
        <f t="shared" si="1"/>
        <v>0</v>
      </c>
      <c r="G34" s="25">
        <f t="shared" si="2"/>
        <v>0</v>
      </c>
      <c r="H34" s="24">
        <v>1421817</v>
      </c>
      <c r="I34" s="27">
        <f t="shared" si="3"/>
        <v>2.5754649018126161E-2</v>
      </c>
      <c r="J34" s="41">
        <f t="shared" si="4"/>
        <v>0.13156397418386295</v>
      </c>
      <c r="K34" s="28" t="s">
        <v>56</v>
      </c>
      <c r="L34" s="24">
        <v>0</v>
      </c>
      <c r="M34" s="26">
        <f t="shared" si="6"/>
        <v>0</v>
      </c>
      <c r="N34" s="28" t="s">
        <v>56</v>
      </c>
      <c r="O34" s="25">
        <f t="shared" si="8"/>
        <v>0</v>
      </c>
      <c r="P34" s="24">
        <v>1421817</v>
      </c>
      <c r="Q34" s="26">
        <f t="shared" si="9"/>
        <v>0.4648020757293379</v>
      </c>
      <c r="R34" s="28" t="s">
        <v>56</v>
      </c>
      <c r="S34" s="25">
        <f t="shared" si="11"/>
        <v>0.13156397418386295</v>
      </c>
    </row>
    <row r="35" spans="2:19" x14ac:dyDescent="0.25">
      <c r="B35" s="23" t="s">
        <v>42</v>
      </c>
      <c r="C35" s="24">
        <v>5508159</v>
      </c>
      <c r="D35" s="25">
        <f t="shared" si="21"/>
        <v>9.97742338015601E-2</v>
      </c>
      <c r="E35" s="40">
        <v>0</v>
      </c>
      <c r="F35" s="26">
        <f t="shared" si="1"/>
        <v>0</v>
      </c>
      <c r="G35" s="25">
        <f t="shared" si="2"/>
        <v>0</v>
      </c>
      <c r="H35" s="24">
        <v>5508159</v>
      </c>
      <c r="I35" s="27">
        <f t="shared" si="3"/>
        <v>9.97742338015601E-2</v>
      </c>
      <c r="J35" s="41">
        <f t="shared" si="4"/>
        <v>0.50968253191276536</v>
      </c>
      <c r="K35" s="28" t="s">
        <v>56</v>
      </c>
      <c r="L35" s="24">
        <v>5508159</v>
      </c>
      <c r="M35" s="26">
        <f t="shared" si="6"/>
        <v>0.71090759939319048</v>
      </c>
      <c r="N35" s="28" t="s">
        <v>56</v>
      </c>
      <c r="O35" s="25">
        <f t="shared" si="8"/>
        <v>0.50968253191276536</v>
      </c>
      <c r="P35" s="24">
        <v>0</v>
      </c>
      <c r="Q35" s="26">
        <f t="shared" si="9"/>
        <v>0</v>
      </c>
      <c r="R35" s="28" t="s">
        <v>56</v>
      </c>
      <c r="S35" s="25">
        <f t="shared" si="11"/>
        <v>0</v>
      </c>
    </row>
    <row r="36" spans="2:19" x14ac:dyDescent="0.25">
      <c r="B36" s="23" t="s">
        <v>43</v>
      </c>
      <c r="C36" s="24">
        <v>1031732</v>
      </c>
      <c r="D36" s="25">
        <f t="shared" si="21"/>
        <v>1.8688688868377112E-2</v>
      </c>
      <c r="E36" s="40">
        <v>0</v>
      </c>
      <c r="F36" s="26">
        <f t="shared" si="1"/>
        <v>0</v>
      </c>
      <c r="G36" s="25">
        <f t="shared" si="2"/>
        <v>0</v>
      </c>
      <c r="H36" s="24">
        <v>1031732</v>
      </c>
      <c r="I36" s="27">
        <f t="shared" si="3"/>
        <v>1.8688688868377112E-2</v>
      </c>
      <c r="J36" s="41">
        <f t="shared" si="4"/>
        <v>9.5468518250003534E-2</v>
      </c>
      <c r="K36" s="28" t="s">
        <v>56</v>
      </c>
      <c r="L36" s="24">
        <v>0</v>
      </c>
      <c r="M36" s="26">
        <f t="shared" si="6"/>
        <v>0</v>
      </c>
      <c r="N36" s="28" t="s">
        <v>56</v>
      </c>
      <c r="O36" s="25">
        <f t="shared" si="8"/>
        <v>0</v>
      </c>
      <c r="P36" s="24">
        <v>1031732</v>
      </c>
      <c r="Q36" s="26">
        <f t="shared" si="9"/>
        <v>0.33728051865773251</v>
      </c>
      <c r="R36" s="28" t="s">
        <v>56</v>
      </c>
      <c r="S36" s="25">
        <f t="shared" si="11"/>
        <v>9.5468518250003534E-2</v>
      </c>
    </row>
    <row r="37" spans="2:19" x14ac:dyDescent="0.25">
      <c r="B37" s="23" t="s">
        <v>44</v>
      </c>
      <c r="C37" s="24">
        <v>285584</v>
      </c>
      <c r="D37" s="25">
        <f t="shared" si="21"/>
        <v>5.173039628301351E-3</v>
      </c>
      <c r="E37" s="40">
        <v>0</v>
      </c>
      <c r="F37" s="26">
        <f t="shared" si="1"/>
        <v>0</v>
      </c>
      <c r="G37" s="25">
        <f t="shared" si="2"/>
        <v>0</v>
      </c>
      <c r="H37" s="24">
        <v>285584</v>
      </c>
      <c r="I37" s="27">
        <f t="shared" si="3"/>
        <v>5.173039628301351E-3</v>
      </c>
      <c r="J37" s="41">
        <f t="shared" si="4"/>
        <v>2.6425739742403077E-2</v>
      </c>
      <c r="K37" s="28" t="s">
        <v>56</v>
      </c>
      <c r="L37" s="24">
        <v>285584</v>
      </c>
      <c r="M37" s="26">
        <f t="shared" si="6"/>
        <v>3.6858746427818244E-2</v>
      </c>
      <c r="N37" s="28" t="s">
        <v>56</v>
      </c>
      <c r="O37" s="25">
        <f t="shared" si="8"/>
        <v>2.6425739742403077E-2</v>
      </c>
      <c r="P37" s="24">
        <v>0</v>
      </c>
      <c r="Q37" s="26">
        <f t="shared" si="9"/>
        <v>0</v>
      </c>
      <c r="R37" s="28" t="s">
        <v>56</v>
      </c>
      <c r="S37" s="25">
        <f t="shared" si="11"/>
        <v>0</v>
      </c>
    </row>
    <row r="38" spans="2:19" x14ac:dyDescent="0.25">
      <c r="B38" s="23" t="s">
        <v>45</v>
      </c>
      <c r="C38" s="24">
        <v>106</v>
      </c>
      <c r="D38" s="25">
        <f t="shared" si="21"/>
        <v>1.9200732555043113E-6</v>
      </c>
      <c r="E38" s="40">
        <v>0</v>
      </c>
      <c r="F38" s="26">
        <f t="shared" si="1"/>
        <v>0</v>
      </c>
      <c r="G38" s="25">
        <f t="shared" si="2"/>
        <v>0</v>
      </c>
      <c r="H38" s="24">
        <v>106</v>
      </c>
      <c r="I38" s="27">
        <f t="shared" si="3"/>
        <v>1.9200732555043113E-6</v>
      </c>
      <c r="J38" s="41">
        <f t="shared" si="4"/>
        <v>9.808422084902257E-6</v>
      </c>
      <c r="K38" s="28" t="s">
        <v>56</v>
      </c>
      <c r="L38" s="24">
        <v>0</v>
      </c>
      <c r="M38" s="26">
        <f t="shared" si="6"/>
        <v>0</v>
      </c>
      <c r="N38" s="28" t="s">
        <v>56</v>
      </c>
      <c r="O38" s="25">
        <f t="shared" si="8"/>
        <v>0</v>
      </c>
      <c r="P38" s="24">
        <v>106</v>
      </c>
      <c r="Q38" s="26">
        <f t="shared" si="9"/>
        <v>3.4652152863068747E-5</v>
      </c>
      <c r="R38" s="28" t="s">
        <v>56</v>
      </c>
      <c r="S38" s="25">
        <f t="shared" si="11"/>
        <v>9.808422084902257E-6</v>
      </c>
    </row>
    <row r="39" spans="2:19" ht="15" customHeight="1" x14ac:dyDescent="0.25">
      <c r="B39" s="23" t="s">
        <v>46</v>
      </c>
      <c r="C39" s="24">
        <v>605318</v>
      </c>
      <c r="D39" s="25">
        <f t="shared" si="21"/>
        <v>1.0964668895050553E-2</v>
      </c>
      <c r="E39" s="40">
        <v>0</v>
      </c>
      <c r="F39" s="26">
        <f t="shared" si="1"/>
        <v>0</v>
      </c>
      <c r="G39" s="25">
        <f t="shared" si="2"/>
        <v>0</v>
      </c>
      <c r="H39" s="24">
        <v>605318</v>
      </c>
      <c r="I39" s="27">
        <f t="shared" si="3"/>
        <v>1.0964668895050553E-2</v>
      </c>
      <c r="J39" s="41">
        <f t="shared" si="4"/>
        <v>5.6011456977253439E-2</v>
      </c>
      <c r="K39" s="28" t="s">
        <v>56</v>
      </c>
      <c r="L39" s="24">
        <v>0</v>
      </c>
      <c r="M39" s="26">
        <f t="shared" si="6"/>
        <v>0</v>
      </c>
      <c r="N39" s="28" t="s">
        <v>56</v>
      </c>
      <c r="O39" s="25">
        <f t="shared" si="8"/>
        <v>0</v>
      </c>
      <c r="P39" s="24">
        <v>605318</v>
      </c>
      <c r="Q39" s="26">
        <f t="shared" si="9"/>
        <v>0.19788275346006651</v>
      </c>
      <c r="R39" s="28" t="s">
        <v>56</v>
      </c>
      <c r="S39" s="25">
        <f t="shared" si="11"/>
        <v>5.6011456977253439E-2</v>
      </c>
    </row>
    <row r="40" spans="2:19" ht="45" x14ac:dyDescent="0.25">
      <c r="B40" s="23" t="s">
        <v>47</v>
      </c>
      <c r="C40" s="29">
        <v>1954323</v>
      </c>
      <c r="D40" s="25">
        <f t="shared" ref="D40:D41" si="22">C40/C$43</f>
        <v>3.5400408725631619E-2</v>
      </c>
      <c r="E40" s="40">
        <v>0</v>
      </c>
      <c r="F40" s="26">
        <f t="shared" si="1"/>
        <v>0</v>
      </c>
      <c r="G40" s="25">
        <f t="shared" si="2"/>
        <v>0</v>
      </c>
      <c r="H40" s="24">
        <v>1954323</v>
      </c>
      <c r="I40" s="27">
        <f t="shared" si="3"/>
        <v>3.5400408725631619E-2</v>
      </c>
      <c r="J40" s="41">
        <f t="shared" si="4"/>
        <v>0.18083797051162673</v>
      </c>
      <c r="K40" s="28" t="s">
        <v>56</v>
      </c>
      <c r="L40" s="24">
        <v>1954323</v>
      </c>
      <c r="M40" s="26">
        <f t="shared" si="6"/>
        <v>0.25223365417899124</v>
      </c>
      <c r="N40" s="28" t="s">
        <v>56</v>
      </c>
      <c r="O40" s="25">
        <f t="shared" si="8"/>
        <v>0.18083797051162673</v>
      </c>
      <c r="P40" s="24">
        <v>0</v>
      </c>
      <c r="Q40" s="26">
        <f t="shared" si="9"/>
        <v>0</v>
      </c>
      <c r="R40" s="28" t="s">
        <v>56</v>
      </c>
      <c r="S40" s="25">
        <f t="shared" si="11"/>
        <v>0</v>
      </c>
    </row>
    <row r="41" spans="2:19" ht="17.25" x14ac:dyDescent="0.25">
      <c r="B41" s="23" t="s">
        <v>48</v>
      </c>
      <c r="C41" s="31">
        <v>45627</v>
      </c>
      <c r="D41" s="25">
        <f t="shared" si="22"/>
        <v>8.2648285310278494E-4</v>
      </c>
      <c r="E41" s="24">
        <v>45627</v>
      </c>
      <c r="F41" s="26">
        <f>E41/E42</f>
        <v>1.0287110881581751E-3</v>
      </c>
      <c r="G41" s="25">
        <f t="shared" si="2"/>
        <v>1.0276539291664522E-3</v>
      </c>
      <c r="H41" s="24">
        <v>0</v>
      </c>
      <c r="I41" s="27">
        <v>0</v>
      </c>
      <c r="J41" s="41">
        <v>0</v>
      </c>
      <c r="K41" s="28" t="s">
        <v>56</v>
      </c>
      <c r="L41" s="24">
        <v>0</v>
      </c>
      <c r="M41" s="26">
        <v>0</v>
      </c>
      <c r="N41" s="28" t="s">
        <v>56</v>
      </c>
      <c r="O41" s="25">
        <v>0</v>
      </c>
      <c r="P41" s="24">
        <v>0</v>
      </c>
      <c r="Q41" s="26">
        <v>0</v>
      </c>
      <c r="R41" s="28" t="s">
        <v>56</v>
      </c>
      <c r="S41" s="25">
        <v>0</v>
      </c>
    </row>
    <row r="42" spans="2:19" ht="30" x14ac:dyDescent="0.25">
      <c r="B42" s="23" t="s">
        <v>49</v>
      </c>
      <c r="C42" s="24">
        <v>44353561</v>
      </c>
      <c r="D42" s="25">
        <f>C42/C$43</f>
        <v>0.8034159081365948</v>
      </c>
      <c r="E42" s="24">
        <v>44353561</v>
      </c>
      <c r="F42" s="26">
        <f t="shared" si="1"/>
        <v>0.8034159081365948</v>
      </c>
      <c r="G42" s="25">
        <f t="shared" si="2"/>
        <v>0.99897234607083352</v>
      </c>
      <c r="H42" s="24">
        <v>0</v>
      </c>
      <c r="I42" s="27">
        <f t="shared" si="3"/>
        <v>0</v>
      </c>
      <c r="J42" s="41">
        <f t="shared" si="4"/>
        <v>0</v>
      </c>
      <c r="K42" s="28" t="s">
        <v>56</v>
      </c>
      <c r="L42" s="24">
        <v>0</v>
      </c>
      <c r="M42" s="26">
        <f t="shared" si="6"/>
        <v>0</v>
      </c>
      <c r="N42" s="28" t="s">
        <v>56</v>
      </c>
      <c r="O42" s="25">
        <f t="shared" si="8"/>
        <v>0</v>
      </c>
      <c r="P42" s="24">
        <v>0</v>
      </c>
      <c r="Q42" s="26">
        <f t="shared" si="9"/>
        <v>0</v>
      </c>
      <c r="R42" s="28" t="s">
        <v>56</v>
      </c>
      <c r="S42" s="25">
        <f t="shared" si="11"/>
        <v>0</v>
      </c>
    </row>
    <row r="43" spans="2:19" s="36" customFormat="1" x14ac:dyDescent="0.25">
      <c r="B43" s="30" t="s">
        <v>0</v>
      </c>
      <c r="C43" s="31">
        <f>SUM(C34:C42)</f>
        <v>55206227</v>
      </c>
      <c r="D43" s="108">
        <f>SUM(D34:D42)</f>
        <v>1</v>
      </c>
      <c r="E43" s="31">
        <f>SUM(E34:E42)</f>
        <v>44399188</v>
      </c>
      <c r="F43" s="38">
        <f t="shared" ref="F43:G43" si="23">SUM(F34:F42)</f>
        <v>0.80444461922475297</v>
      </c>
      <c r="G43" s="108">
        <f t="shared" si="23"/>
        <v>1</v>
      </c>
      <c r="H43" s="31">
        <f>SUM(H34:H42)</f>
        <v>10807039</v>
      </c>
      <c r="I43" s="38">
        <f t="shared" ref="I43:J43" si="24">SUM(I34:I42)</f>
        <v>0.19575760901030237</v>
      </c>
      <c r="J43" s="38">
        <f t="shared" si="24"/>
        <v>1</v>
      </c>
      <c r="K43" s="34">
        <f>J43/G43</f>
        <v>1</v>
      </c>
      <c r="L43" s="31">
        <f>SUM(L34:L42)</f>
        <v>7748066</v>
      </c>
      <c r="M43" s="38">
        <f>SUM(M34:M42)</f>
        <v>1</v>
      </c>
      <c r="N43" s="34">
        <f>M43/G43</f>
        <v>1</v>
      </c>
      <c r="O43" s="108">
        <f>SUM(O34:O42)</f>
        <v>0.71694624216679514</v>
      </c>
      <c r="P43" s="31">
        <f>SUM(P34:P42)</f>
        <v>3058973</v>
      </c>
      <c r="Q43" s="38">
        <f>SUM(Q34:Q42)</f>
        <v>1</v>
      </c>
      <c r="R43" s="34">
        <f>Q43/K43</f>
        <v>1</v>
      </c>
      <c r="S43" s="108">
        <f>SUM(S34:S42)</f>
        <v>0.2830537578332048</v>
      </c>
    </row>
    <row r="44" spans="2:19" ht="30" x14ac:dyDescent="0.25">
      <c r="B44" s="37" t="s">
        <v>50</v>
      </c>
      <c r="C44" s="24"/>
      <c r="D44" s="25"/>
      <c r="E44" s="24"/>
      <c r="F44" s="26"/>
      <c r="G44" s="25"/>
      <c r="H44" s="24"/>
      <c r="I44" s="27"/>
      <c r="J44" s="26"/>
      <c r="K44" s="28"/>
      <c r="L44" s="24"/>
      <c r="M44" s="26"/>
      <c r="N44" s="28"/>
      <c r="O44" s="25"/>
      <c r="P44" s="29"/>
      <c r="Q44" s="26"/>
      <c r="R44" s="28"/>
      <c r="S44" s="25"/>
    </row>
    <row r="45" spans="2:19" x14ac:dyDescent="0.25">
      <c r="B45" s="42" t="s">
        <v>51</v>
      </c>
      <c r="C45" s="24">
        <v>41674075</v>
      </c>
      <c r="D45" s="43">
        <f>C45/C$49</f>
        <v>0.7548799703337814</v>
      </c>
      <c r="E45" s="77">
        <v>36651836</v>
      </c>
      <c r="F45" s="44">
        <f t="shared" si="1"/>
        <v>0.66390764215783127</v>
      </c>
      <c r="G45" s="43">
        <f t="shared" si="2"/>
        <v>0.82550689890995299</v>
      </c>
      <c r="H45" s="24">
        <v>5022239</v>
      </c>
      <c r="I45" s="27">
        <f t="shared" si="3"/>
        <v>9.0972328175950148E-2</v>
      </c>
      <c r="J45" s="44">
        <f t="shared" si="4"/>
        <v>0.4647192445590323</v>
      </c>
      <c r="K45" s="45">
        <f t="shared" si="5"/>
        <v>0.56295016452639512</v>
      </c>
      <c r="L45" s="24">
        <v>3682081</v>
      </c>
      <c r="M45" s="44">
        <f t="shared" si="6"/>
        <v>0.47522581764275112</v>
      </c>
      <c r="N45" s="28">
        <f t="shared" si="7"/>
        <v>0.57567758460924645</v>
      </c>
      <c r="O45" s="25">
        <f t="shared" si="8"/>
        <v>0.34071136413961306</v>
      </c>
      <c r="P45" s="29">
        <v>1340158</v>
      </c>
      <c r="Q45" s="44">
        <f t="shared" si="9"/>
        <v>0.43810716864777821</v>
      </c>
      <c r="R45" s="45">
        <f t="shared" si="10"/>
        <v>0.53071291012380417</v>
      </c>
      <c r="S45" s="25">
        <f t="shared" si="11"/>
        <v>0.12400788041941924</v>
      </c>
    </row>
    <row r="46" spans="2:19" x14ac:dyDescent="0.25">
      <c r="B46" s="42" t="s">
        <v>52</v>
      </c>
      <c r="C46" s="24">
        <v>13191014</v>
      </c>
      <c r="D46" s="43">
        <f t="shared" ref="D46:D48" si="25">C46/C$49</f>
        <v>0.23894069051304664</v>
      </c>
      <c r="E46" s="77">
        <v>7561159</v>
      </c>
      <c r="F46" s="26">
        <f t="shared" si="1"/>
        <v>0.1369620677029785</v>
      </c>
      <c r="G46" s="25">
        <f t="shared" si="2"/>
        <v>0.17029948836001235</v>
      </c>
      <c r="H46" s="24">
        <v>5629855</v>
      </c>
      <c r="I46" s="27">
        <f t="shared" si="3"/>
        <v>0.10197862281006814</v>
      </c>
      <c r="J46" s="26">
        <f t="shared" si="4"/>
        <v>0.52094334072450377</v>
      </c>
      <c r="K46" s="28">
        <f t="shared" si="5"/>
        <v>3.0589835926179174</v>
      </c>
      <c r="L46" s="24">
        <v>3949916</v>
      </c>
      <c r="M46" s="26">
        <f t="shared" si="6"/>
        <v>0.50979379886542009</v>
      </c>
      <c r="N46" s="28">
        <f t="shared" si="7"/>
        <v>2.9935133908782996</v>
      </c>
      <c r="O46" s="25">
        <f t="shared" si="8"/>
        <v>0.36549474837649792</v>
      </c>
      <c r="P46" s="29">
        <v>1679939</v>
      </c>
      <c r="Q46" s="26">
        <f t="shared" si="9"/>
        <v>0.54918399083614011</v>
      </c>
      <c r="R46" s="28">
        <f t="shared" si="10"/>
        <v>3.2248129229558673</v>
      </c>
      <c r="S46" s="25">
        <f t="shared" si="11"/>
        <v>0.15544859234800579</v>
      </c>
    </row>
    <row r="47" spans="2:19" s="48" customFormat="1" x14ac:dyDescent="0.25">
      <c r="B47" s="42" t="s">
        <v>53</v>
      </c>
      <c r="C47" s="46">
        <v>143052</v>
      </c>
      <c r="D47" s="43">
        <f t="shared" si="25"/>
        <v>2.591229427796252E-3</v>
      </c>
      <c r="E47" s="77">
        <v>83962</v>
      </c>
      <c r="F47" s="26">
        <f t="shared" si="1"/>
        <v>1.5208791573457828E-3</v>
      </c>
      <c r="G47" s="25">
        <f t="shared" si="2"/>
        <v>1.8910706204807168E-3</v>
      </c>
      <c r="H47" s="46">
        <v>59090</v>
      </c>
      <c r="I47" s="27">
        <f t="shared" si="3"/>
        <v>1.0703502704504694E-3</v>
      </c>
      <c r="J47" s="26">
        <f t="shared" si="4"/>
        <v>5.467732650913909E-3</v>
      </c>
      <c r="K47" s="28">
        <f t="shared" si="5"/>
        <v>2.8913423918161194</v>
      </c>
      <c r="L47" s="24">
        <v>52179</v>
      </c>
      <c r="M47" s="26">
        <f t="shared" si="6"/>
        <v>6.7344547658731869E-3</v>
      </c>
      <c r="N47" s="28">
        <f t="shared" si="7"/>
        <v>3.5611862893630408</v>
      </c>
      <c r="O47" s="25">
        <f t="shared" si="8"/>
        <v>4.8282420374350455E-3</v>
      </c>
      <c r="P47" s="47">
        <v>6911</v>
      </c>
      <c r="Q47" s="26">
        <f t="shared" si="9"/>
        <v>2.2592549852515861E-3</v>
      </c>
      <c r="R47" s="28">
        <f t="shared" si="10"/>
        <v>1.1946962534256258</v>
      </c>
      <c r="S47" s="25">
        <f t="shared" si="11"/>
        <v>6.3949061347886313E-4</v>
      </c>
    </row>
    <row r="48" spans="2:19" s="48" customFormat="1" ht="30" x14ac:dyDescent="0.25">
      <c r="B48" s="49" t="s">
        <v>54</v>
      </c>
      <c r="C48" s="46">
        <v>198086</v>
      </c>
      <c r="D48" s="43">
        <f t="shared" si="25"/>
        <v>3.588109725375726E-3</v>
      </c>
      <c r="E48" s="77">
        <v>102231</v>
      </c>
      <c r="F48" s="26">
        <f t="shared" si="1"/>
        <v>1.8518019715420872E-3</v>
      </c>
      <c r="G48" s="25">
        <f t="shared" si="2"/>
        <v>2.3025421095538953E-3</v>
      </c>
      <c r="H48" s="46">
        <v>95855</v>
      </c>
      <c r="I48" s="27">
        <f t="shared" si="3"/>
        <v>1.736307753833639E-3</v>
      </c>
      <c r="J48" s="26">
        <f t="shared" si="4"/>
        <v>8.8696820655500552E-3</v>
      </c>
      <c r="K48" s="28">
        <f t="shared" si="5"/>
        <v>3.8521258867524062</v>
      </c>
      <c r="L48" s="24">
        <v>63890</v>
      </c>
      <c r="M48" s="26">
        <f t="shared" si="6"/>
        <v>8.2459287259556129E-3</v>
      </c>
      <c r="N48" s="28">
        <f t="shared" si="7"/>
        <v>3.5812281963230697</v>
      </c>
      <c r="O48" s="25">
        <f t="shared" si="8"/>
        <v>5.9118876132491054E-3</v>
      </c>
      <c r="P48" s="47">
        <v>31965</v>
      </c>
      <c r="Q48" s="26">
        <f t="shared" si="9"/>
        <v>1.0449585530830119E-2</v>
      </c>
      <c r="R48" s="28">
        <f t="shared" si="10"/>
        <v>4.5382820524635994</v>
      </c>
      <c r="S48" s="25">
        <f t="shared" si="11"/>
        <v>2.9577944523009494E-3</v>
      </c>
    </row>
    <row r="49" spans="2:27" s="36" customFormat="1" x14ac:dyDescent="0.25">
      <c r="B49" s="30" t="s">
        <v>0</v>
      </c>
      <c r="C49" s="31">
        <f>SUM(C45:C48)</f>
        <v>55206227</v>
      </c>
      <c r="D49" s="108">
        <f>SUM(D45:D48)</f>
        <v>1</v>
      </c>
      <c r="E49" s="31">
        <f>SUM(E45:E48)</f>
        <v>44399188</v>
      </c>
      <c r="F49" s="38">
        <f t="shared" ref="F49:G49" si="26">SUM(F45:F48)</f>
        <v>0.80424239098969763</v>
      </c>
      <c r="G49" s="108">
        <f t="shared" si="26"/>
        <v>1</v>
      </c>
      <c r="H49" s="31">
        <f>SUM(H45:H48)</f>
        <v>10807039</v>
      </c>
      <c r="I49" s="38">
        <f t="shared" ref="I49:J49" si="27">SUM(I45:I48)</f>
        <v>0.19575760901030237</v>
      </c>
      <c r="J49" s="38">
        <f t="shared" si="27"/>
        <v>1</v>
      </c>
      <c r="K49" s="34">
        <f>J49/G49</f>
        <v>1</v>
      </c>
      <c r="L49" s="31">
        <f>SUM(L45:L48)</f>
        <v>7748066</v>
      </c>
      <c r="M49" s="38">
        <f>SUM(M45:M48)</f>
        <v>1</v>
      </c>
      <c r="N49" s="51">
        <f>M49/G49</f>
        <v>1</v>
      </c>
      <c r="O49" s="108">
        <f>SUM(O45:O48)</f>
        <v>0.71694624216679514</v>
      </c>
      <c r="P49" s="35">
        <f>SUM(P45:P48)</f>
        <v>3058973</v>
      </c>
      <c r="Q49" s="38">
        <f>SUM(Q45:Q48)</f>
        <v>1</v>
      </c>
      <c r="R49" s="51">
        <f>Q49/K49</f>
        <v>1</v>
      </c>
      <c r="S49" s="108">
        <f>SUM(S45:S48)</f>
        <v>0.2830537578332048</v>
      </c>
    </row>
    <row r="50" spans="2:27" x14ac:dyDescent="0.25">
      <c r="B50" s="37" t="s">
        <v>55</v>
      </c>
      <c r="C50" s="24"/>
      <c r="D50" s="32"/>
      <c r="E50" s="24"/>
      <c r="F50" s="33"/>
      <c r="G50" s="32"/>
      <c r="H50" s="24"/>
      <c r="I50" s="50"/>
      <c r="J50" s="33"/>
      <c r="K50" s="34"/>
      <c r="L50" s="24"/>
      <c r="M50" s="33"/>
      <c r="N50" s="51"/>
      <c r="O50" s="32"/>
      <c r="P50" s="29"/>
      <c r="Q50" s="33"/>
      <c r="R50" s="51"/>
      <c r="S50" s="32"/>
    </row>
    <row r="51" spans="2:27" x14ac:dyDescent="0.25">
      <c r="B51" s="42" t="s">
        <v>51</v>
      </c>
      <c r="C51" s="24">
        <v>46028432</v>
      </c>
      <c r="D51" s="25">
        <f>C51/C$55</f>
        <v>0.83375435166036616</v>
      </c>
      <c r="E51" s="77">
        <v>39708942</v>
      </c>
      <c r="F51" s="26">
        <f t="shared" si="1"/>
        <v>0.71928375036388559</v>
      </c>
      <c r="G51" s="25">
        <f t="shared" si="2"/>
        <v>0.8943618968887449</v>
      </c>
      <c r="H51" s="24">
        <v>6319490</v>
      </c>
      <c r="I51" s="27">
        <f t="shared" si="3"/>
        <v>0.11447060129648055</v>
      </c>
      <c r="J51" s="26">
        <f t="shared" si="4"/>
        <v>0.58475684227659397</v>
      </c>
      <c r="K51" s="28">
        <f t="shared" si="5"/>
        <v>0.65382575477646432</v>
      </c>
      <c r="L51" s="24">
        <v>4562119</v>
      </c>
      <c r="M51" s="26">
        <f t="shared" si="6"/>
        <v>0.58880745207900909</v>
      </c>
      <c r="N51" s="28">
        <f t="shared" si="7"/>
        <v>0.65835480483607234</v>
      </c>
      <c r="O51" s="25">
        <f t="shared" si="8"/>
        <v>0.42214329012785096</v>
      </c>
      <c r="P51" s="29">
        <v>1757371</v>
      </c>
      <c r="Q51" s="26">
        <f t="shared" si="9"/>
        <v>0.5744970615955094</v>
      </c>
      <c r="R51" s="28">
        <f t="shared" si="10"/>
        <v>0.64235413381768269</v>
      </c>
      <c r="S51" s="25">
        <f t="shared" si="11"/>
        <v>0.16261355214874307</v>
      </c>
    </row>
    <row r="52" spans="2:27" x14ac:dyDescent="0.25">
      <c r="B52" s="42" t="s">
        <v>52</v>
      </c>
      <c r="C52" s="24">
        <v>8934262</v>
      </c>
      <c r="D52" s="25">
        <f t="shared" ref="D52:D54" si="28">C52/C$55</f>
        <v>0.16183431626290998</v>
      </c>
      <c r="E52" s="77">
        <v>4569863</v>
      </c>
      <c r="F52" s="26">
        <f t="shared" si="1"/>
        <v>8.2778035166214126E-2</v>
      </c>
      <c r="G52" s="25">
        <f t="shared" si="2"/>
        <v>0.10292672469595615</v>
      </c>
      <c r="H52" s="24">
        <v>4364399</v>
      </c>
      <c r="I52" s="27">
        <f t="shared" si="3"/>
        <v>7.9056281096695852E-2</v>
      </c>
      <c r="J52" s="26">
        <f t="shared" si="4"/>
        <v>0.40384780697099365</v>
      </c>
      <c r="K52" s="28">
        <f t="shared" si="5"/>
        <v>3.9236438171325614</v>
      </c>
      <c r="L52" s="24">
        <v>3092397</v>
      </c>
      <c r="M52" s="26">
        <f t="shared" si="6"/>
        <v>0.3991185671366248</v>
      </c>
      <c r="N52" s="28">
        <f t="shared" si="7"/>
        <v>3.8776961796425029</v>
      </c>
      <c r="O52" s="25">
        <f t="shared" si="8"/>
        <v>0.28614655688759888</v>
      </c>
      <c r="P52" s="29">
        <v>1272002</v>
      </c>
      <c r="Q52" s="26">
        <f t="shared" si="9"/>
        <v>0.41582648817102996</v>
      </c>
      <c r="R52" s="28">
        <f t="shared" si="10"/>
        <v>4.0400244873173081</v>
      </c>
      <c r="S52" s="25">
        <f t="shared" si="11"/>
        <v>0.11770125008339472</v>
      </c>
    </row>
    <row r="53" spans="2:27" s="48" customFormat="1" x14ac:dyDescent="0.25">
      <c r="B53" s="42" t="s">
        <v>53</v>
      </c>
      <c r="C53" s="46">
        <v>108772</v>
      </c>
      <c r="D53" s="25">
        <f t="shared" si="28"/>
        <v>1.9702849825256126E-3</v>
      </c>
      <c r="E53" s="77">
        <v>59447</v>
      </c>
      <c r="F53" s="26">
        <f t="shared" si="1"/>
        <v>1.0768169322638186E-3</v>
      </c>
      <c r="G53" s="25">
        <f t="shared" si="2"/>
        <v>1.3389208829674994E-3</v>
      </c>
      <c r="H53" s="31">
        <v>49325</v>
      </c>
      <c r="I53" s="27">
        <f t="shared" si="3"/>
        <v>8.9346805026179388E-4</v>
      </c>
      <c r="J53" s="26">
        <f t="shared" si="4"/>
        <v>4.5641548994132435E-3</v>
      </c>
      <c r="K53" s="28">
        <f t="shared" si="5"/>
        <v>3.4088309156083514</v>
      </c>
      <c r="L53" s="46">
        <v>44874</v>
      </c>
      <c r="M53" s="26">
        <f t="shared" si="6"/>
        <v>5.7916388425188941E-3</v>
      </c>
      <c r="N53" s="28">
        <f t="shared" si="7"/>
        <v>4.3256019950056146</v>
      </c>
      <c r="O53" s="25">
        <f t="shared" si="8"/>
        <v>4.1522937041311688E-3</v>
      </c>
      <c r="P53" s="47">
        <v>4451</v>
      </c>
      <c r="Q53" s="26">
        <f t="shared" si="9"/>
        <v>1.4550635131464057E-3</v>
      </c>
      <c r="R53" s="28">
        <f t="shared" si="10"/>
        <v>1.0867434600926495</v>
      </c>
      <c r="S53" s="25">
        <f t="shared" si="11"/>
        <v>4.1186119528207493E-4</v>
      </c>
    </row>
    <row r="54" spans="2:27" ht="30.75" customHeight="1" x14ac:dyDescent="0.25">
      <c r="B54" s="49" t="s">
        <v>54</v>
      </c>
      <c r="C54" s="24">
        <v>134761</v>
      </c>
      <c r="D54" s="25">
        <f t="shared" si="28"/>
        <v>2.4410470941982686E-3</v>
      </c>
      <c r="E54" s="77">
        <v>60936</v>
      </c>
      <c r="F54" s="26">
        <f t="shared" si="1"/>
        <v>1.1037885273340632E-3</v>
      </c>
      <c r="G54" s="25">
        <f t="shared" si="2"/>
        <v>1.372457532331447E-3</v>
      </c>
      <c r="H54" s="24">
        <v>73825</v>
      </c>
      <c r="I54" s="27">
        <f t="shared" si="3"/>
        <v>1.3372585668642053E-3</v>
      </c>
      <c r="J54" s="26">
        <f t="shared" si="4"/>
        <v>6.8311958529991426E-3</v>
      </c>
      <c r="K54" s="28">
        <f t="shared" si="5"/>
        <v>4.9773458865388163</v>
      </c>
      <c r="L54" s="24">
        <v>48676</v>
      </c>
      <c r="M54" s="26">
        <f t="shared" si="6"/>
        <v>6.2823419418471657E-3</v>
      </c>
      <c r="N54" s="28">
        <f t="shared" si="7"/>
        <v>4.5774399526775209</v>
      </c>
      <c r="O54" s="25">
        <f t="shared" si="8"/>
        <v>4.5041014472141719E-3</v>
      </c>
      <c r="P54" s="29">
        <v>25149</v>
      </c>
      <c r="Q54" s="26">
        <f t="shared" si="9"/>
        <v>8.2213867203143019E-3</v>
      </c>
      <c r="R54" s="28">
        <f t="shared" si="10"/>
        <v>5.990266748981524</v>
      </c>
      <c r="S54" s="25">
        <f t="shared" si="11"/>
        <v>2.3270944057849703E-3</v>
      </c>
    </row>
    <row r="55" spans="2:27" s="36" customFormat="1" ht="15.75" thickBot="1" x14ac:dyDescent="0.3">
      <c r="B55" s="52" t="s">
        <v>0</v>
      </c>
      <c r="C55" s="53">
        <f>SUM(C51:C54)</f>
        <v>55206227</v>
      </c>
      <c r="D55" s="109">
        <f>SUM(D51:D54)</f>
        <v>1</v>
      </c>
      <c r="E55" s="53">
        <f>SUM(E51:E54)</f>
        <v>44399188</v>
      </c>
      <c r="F55" s="110">
        <f t="shared" ref="F55:G55" si="29">SUM(F51:F54)</f>
        <v>0.80424239098969763</v>
      </c>
      <c r="G55" s="109">
        <f t="shared" si="29"/>
        <v>0.99999999999999989</v>
      </c>
      <c r="H55" s="53">
        <f>SUM(H51:H54)</f>
        <v>10807039</v>
      </c>
      <c r="I55" s="110">
        <f t="shared" ref="I55:J55" si="30">SUM(I51:I54)</f>
        <v>0.1957576090103024</v>
      </c>
      <c r="J55" s="110">
        <f t="shared" si="30"/>
        <v>1</v>
      </c>
      <c r="K55" s="82">
        <f>J55/G55</f>
        <v>1.0000000000000002</v>
      </c>
      <c r="L55" s="53">
        <f>SUM(L51:L54)</f>
        <v>7748066</v>
      </c>
      <c r="M55" s="110">
        <f>SUM(M51:M54)</f>
        <v>0.99999999999999989</v>
      </c>
      <c r="N55" s="54">
        <f>M55/G55</f>
        <v>1</v>
      </c>
      <c r="O55" s="109">
        <f>SUM(O51:O54)</f>
        <v>0.71694624216679514</v>
      </c>
      <c r="P55" s="55">
        <f>SUM(P51:P54)</f>
        <v>3058973</v>
      </c>
      <c r="Q55" s="110">
        <f>SUM(Q51:Q54)</f>
        <v>1</v>
      </c>
      <c r="R55" s="82">
        <f>Q55/K55</f>
        <v>0.99999999999999978</v>
      </c>
      <c r="S55" s="109">
        <f>SUM(S51:S54)</f>
        <v>0.28305375783320486</v>
      </c>
    </row>
    <row r="56" spans="2:27" s="56" customFormat="1" x14ac:dyDescent="0.25">
      <c r="C56" s="57"/>
      <c r="D56" s="58"/>
      <c r="E56" s="58"/>
      <c r="F56" s="58"/>
      <c r="G56" s="58"/>
      <c r="H56" s="59"/>
      <c r="I56" s="60"/>
      <c r="J56" s="61"/>
      <c r="K56" s="62"/>
      <c r="L56" s="57"/>
      <c r="M56" s="58"/>
      <c r="N56" s="62"/>
      <c r="O56" s="63"/>
      <c r="Q56" s="58"/>
      <c r="R56" s="62"/>
      <c r="S56" s="63"/>
      <c r="U56" s="64"/>
      <c r="V56" s="64"/>
      <c r="W56" s="64"/>
      <c r="X56" s="64"/>
      <c r="Y56" s="64"/>
      <c r="Z56" s="64"/>
      <c r="AA56" s="64"/>
    </row>
    <row r="57" spans="2:27" s="56" customFormat="1" x14ac:dyDescent="0.25">
      <c r="D57" s="58"/>
      <c r="E57" s="65"/>
      <c r="F57" s="58"/>
      <c r="G57" s="58"/>
      <c r="I57" s="60"/>
      <c r="J57" s="61"/>
      <c r="K57" s="61"/>
      <c r="M57" s="58"/>
      <c r="N57" s="61"/>
      <c r="O57" s="66"/>
      <c r="P57" s="67"/>
      <c r="Q57" s="68"/>
      <c r="R57" s="69"/>
      <c r="S57" s="70"/>
      <c r="U57" s="64"/>
      <c r="V57" s="64"/>
      <c r="W57" s="64"/>
      <c r="X57" s="64"/>
      <c r="Y57" s="64"/>
      <c r="Z57" s="64"/>
      <c r="AA57" s="64"/>
    </row>
    <row r="58" spans="2:27" s="56" customFormat="1" x14ac:dyDescent="0.25">
      <c r="C58" s="67"/>
      <c r="D58" s="68"/>
      <c r="E58" s="67"/>
      <c r="F58" s="70"/>
      <c r="G58" s="70"/>
      <c r="H58" s="67"/>
      <c r="I58" s="71"/>
      <c r="J58" s="69"/>
      <c r="K58" s="69"/>
      <c r="L58" s="67"/>
      <c r="M58" s="68"/>
      <c r="N58" s="69"/>
      <c r="O58" s="66"/>
      <c r="P58" s="67"/>
      <c r="Q58" s="68"/>
      <c r="R58" s="69"/>
      <c r="S58" s="70"/>
      <c r="U58" s="64"/>
      <c r="V58" s="64"/>
      <c r="W58" s="64"/>
      <c r="X58" s="64"/>
      <c r="Y58" s="64"/>
      <c r="Z58" s="64"/>
      <c r="AA58" s="64"/>
    </row>
    <row r="59" spans="2:27" s="56" customFormat="1" x14ac:dyDescent="0.25">
      <c r="C59" s="67"/>
      <c r="D59" s="68"/>
      <c r="E59" s="67"/>
      <c r="F59" s="70"/>
      <c r="G59" s="70"/>
      <c r="H59" s="67"/>
      <c r="I59" s="71"/>
      <c r="J59" s="69"/>
      <c r="K59" s="69"/>
      <c r="L59" s="67"/>
      <c r="M59" s="68"/>
      <c r="N59" s="69"/>
      <c r="O59" s="66"/>
      <c r="P59" s="67"/>
      <c r="Q59" s="68"/>
      <c r="R59" s="69"/>
      <c r="S59" s="70"/>
      <c r="U59" s="64"/>
      <c r="V59" s="64"/>
      <c r="W59" s="64"/>
      <c r="X59" s="64"/>
      <c r="Y59" s="64"/>
      <c r="Z59" s="64"/>
      <c r="AA59" s="64"/>
    </row>
    <row r="60" spans="2:27" s="64" customFormat="1" ht="13.5" customHeight="1" x14ac:dyDescent="0.25">
      <c r="B60" s="72"/>
      <c r="I60" s="73"/>
      <c r="O60" s="74"/>
      <c r="R60" s="75"/>
      <c r="S60" s="74"/>
    </row>
    <row r="61" spans="2:27" s="64" customFormat="1" ht="13.5" customHeight="1" x14ac:dyDescent="0.25">
      <c r="B61" s="56"/>
      <c r="I61" s="73"/>
      <c r="O61" s="74"/>
      <c r="R61" s="75"/>
      <c r="S61" s="74"/>
    </row>
    <row r="62" spans="2:27" s="64" customFormat="1" ht="15" customHeight="1" x14ac:dyDescent="0.25">
      <c r="B62" s="56"/>
      <c r="I62" s="73"/>
      <c r="O62" s="74"/>
      <c r="R62" s="75"/>
      <c r="S62" s="74"/>
    </row>
    <row r="65" spans="4:18" x14ac:dyDescent="0.25">
      <c r="D65" s="78"/>
      <c r="F65" s="78"/>
      <c r="G65" s="78"/>
      <c r="J65" s="78"/>
      <c r="K65" s="78"/>
      <c r="M65" s="78"/>
      <c r="N65" s="78"/>
      <c r="Q65" s="78"/>
      <c r="R65" s="78"/>
    </row>
    <row r="66" spans="4:18" x14ac:dyDescent="0.25">
      <c r="D66" s="78"/>
      <c r="F66" s="78"/>
      <c r="G66" s="78"/>
      <c r="J66" s="78"/>
      <c r="K66" s="78"/>
      <c r="M66" s="78"/>
      <c r="N66" s="78"/>
      <c r="Q66" s="78"/>
      <c r="R66" s="78"/>
    </row>
    <row r="67" spans="4:18" x14ac:dyDescent="0.25">
      <c r="D67" s="78"/>
      <c r="F67" s="78"/>
      <c r="G67" s="78"/>
      <c r="J67" s="78"/>
      <c r="K67" s="78"/>
      <c r="M67" s="78"/>
      <c r="N67" s="78"/>
      <c r="Q67" s="78"/>
      <c r="R67" s="78"/>
    </row>
  </sheetData>
  <sheetProtection algorithmName="SHA-512" hashValue="prQqOaSL826lBY5vH7dEJ8oejRvU/02hcWZYmlL0GnhTQMD5pNqpuWEaaEizpcmcOYUdpFW3A7Lhxn4qG8xong==" saltValue="EH95/NdALIHpbm9TRtb5s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7"/>
  <sheetViews>
    <sheetView workbookViewId="0">
      <pane xSplit="2" ySplit="1" topLeftCell="C41" activePane="bottomRight" state="frozen"/>
      <selection activeCell="D57" sqref="D57"/>
      <selection pane="topRight" activeCell="D57" sqref="D57"/>
      <selection pane="bottomLeft" activeCell="D57" sqref="D57"/>
      <selection pane="bottomRight" activeCell="D57" sqref="D57"/>
    </sheetView>
  </sheetViews>
  <sheetFormatPr defaultRowHeight="15" x14ac:dyDescent="0.25"/>
  <cols>
    <col min="1" max="1" width="9.140625" style="15"/>
    <col min="2" max="2" width="24.28515625" style="76" customWidth="1"/>
    <col min="3" max="3" width="14.28515625" style="77" customWidth="1"/>
    <col min="4" max="4" width="15.5703125" style="80" customWidth="1"/>
    <col min="5" max="5" width="15.140625" style="77" customWidth="1"/>
    <col min="6" max="6" width="13.28515625" style="80" customWidth="1"/>
    <col min="7" max="7" width="11.42578125" style="80" customWidth="1"/>
    <col min="8" max="8" width="13" style="77" customWidth="1"/>
    <col min="9" max="9" width="12.28515625" style="79" customWidth="1"/>
    <col min="10" max="10" width="10.28515625" style="80" customWidth="1"/>
    <col min="11" max="11" width="11.85546875" style="81" customWidth="1"/>
    <col min="12" max="12" width="13.85546875" style="77" customWidth="1"/>
    <col min="13" max="13" width="10.5703125" style="80" customWidth="1"/>
    <col min="14" max="14" width="15.28515625" style="81" customWidth="1"/>
    <col min="15" max="15" width="12" style="80" customWidth="1"/>
    <col min="16" max="16" width="14.7109375" style="77" customWidth="1"/>
    <col min="17" max="17" width="10.42578125" style="80" customWidth="1"/>
    <col min="18" max="18" width="14.7109375" style="81" customWidth="1"/>
    <col min="19" max="19" width="10.85546875" style="80" customWidth="1"/>
    <col min="20" max="16384" width="9.140625" style="15"/>
  </cols>
  <sheetData>
    <row r="1" spans="2:19" s="8" customFormat="1" ht="75.75" thickBot="1" x14ac:dyDescent="0.3">
      <c r="B1" s="1"/>
      <c r="C1" s="2" t="s">
        <v>16</v>
      </c>
      <c r="D1" s="3" t="s">
        <v>17</v>
      </c>
      <c r="E1" s="4" t="s">
        <v>15</v>
      </c>
      <c r="F1" s="3" t="s">
        <v>19</v>
      </c>
      <c r="G1" s="5" t="s">
        <v>20</v>
      </c>
      <c r="H1" s="2" t="s">
        <v>38</v>
      </c>
      <c r="I1" s="6" t="s">
        <v>19</v>
      </c>
      <c r="J1" s="3" t="s">
        <v>20</v>
      </c>
      <c r="K1" s="7" t="s">
        <v>21</v>
      </c>
      <c r="L1" s="4" t="s">
        <v>39</v>
      </c>
      <c r="M1" s="3" t="s">
        <v>26</v>
      </c>
      <c r="N1" s="7" t="s">
        <v>22</v>
      </c>
      <c r="O1" s="5" t="s">
        <v>23</v>
      </c>
      <c r="P1" s="2" t="s">
        <v>18</v>
      </c>
      <c r="Q1" s="3" t="s">
        <v>27</v>
      </c>
      <c r="R1" s="7" t="s">
        <v>24</v>
      </c>
      <c r="S1" s="5" t="s">
        <v>25</v>
      </c>
    </row>
    <row r="2" spans="2:19" ht="15.75" thickBot="1" x14ac:dyDescent="0.3">
      <c r="B2" s="9" t="s">
        <v>0</v>
      </c>
      <c r="C2" s="10">
        <f>C11</f>
        <v>56767778</v>
      </c>
      <c r="D2" s="11">
        <f>C2/C2</f>
        <v>1</v>
      </c>
      <c r="E2" s="10">
        <f>E11</f>
        <v>45607720</v>
      </c>
      <c r="F2" s="12">
        <f>E2/C2</f>
        <v>0.8034085815372235</v>
      </c>
      <c r="G2" s="11">
        <f>E2/E2</f>
        <v>1</v>
      </c>
      <c r="H2" s="13">
        <f>H11</f>
        <v>11160058</v>
      </c>
      <c r="I2" s="12">
        <f>H2/C2</f>
        <v>0.19659141846277653</v>
      </c>
      <c r="J2" s="12">
        <f>H2/H2</f>
        <v>1</v>
      </c>
      <c r="K2" s="14">
        <f>J2/G2</f>
        <v>1</v>
      </c>
      <c r="L2" s="10">
        <f>L11</f>
        <v>8016044</v>
      </c>
      <c r="M2" s="12">
        <f>L2/L2</f>
        <v>1</v>
      </c>
      <c r="N2" s="14">
        <f>M2/G2</f>
        <v>1</v>
      </c>
      <c r="O2" s="11">
        <f>L2/H2</f>
        <v>0.71827977954953282</v>
      </c>
      <c r="P2" s="13">
        <f>P11</f>
        <v>3144014</v>
      </c>
      <c r="Q2" s="12">
        <f>P2/P2</f>
        <v>1</v>
      </c>
      <c r="R2" s="14">
        <f>Q2/K2</f>
        <v>1</v>
      </c>
      <c r="S2" s="11">
        <f>P2/H2</f>
        <v>0.28172022045046718</v>
      </c>
    </row>
    <row r="3" spans="2:19" x14ac:dyDescent="0.25">
      <c r="B3" s="16" t="s">
        <v>1</v>
      </c>
      <c r="C3" s="17"/>
      <c r="D3" s="18"/>
      <c r="E3" s="17"/>
      <c r="F3" s="19"/>
      <c r="G3" s="18"/>
      <c r="H3" s="17"/>
      <c r="I3" s="20"/>
      <c r="J3" s="19"/>
      <c r="K3" s="21"/>
      <c r="L3" s="17"/>
      <c r="M3" s="19"/>
      <c r="N3" s="21"/>
      <c r="O3" s="18"/>
      <c r="P3" s="22"/>
      <c r="Q3" s="19"/>
      <c r="R3" s="21"/>
      <c r="S3" s="18"/>
    </row>
    <row r="4" spans="2:19" x14ac:dyDescent="0.25">
      <c r="B4" s="23" t="s">
        <v>2</v>
      </c>
      <c r="C4" s="24">
        <v>17948</v>
      </c>
      <c r="D4" s="25">
        <f>C4/C$11</f>
        <v>3.1616527248961549E-4</v>
      </c>
      <c r="E4" s="24">
        <v>4138</v>
      </c>
      <c r="F4" s="26">
        <f>E4/C$2</f>
        <v>7.2893464317028573E-5</v>
      </c>
      <c r="G4" s="25">
        <f>E4/E$2</f>
        <v>9.0730253562335496E-5</v>
      </c>
      <c r="H4" s="24">
        <v>13810</v>
      </c>
      <c r="I4" s="27">
        <f>H4/C$2</f>
        <v>2.4327180817258691E-4</v>
      </c>
      <c r="J4" s="26">
        <f>H4/H$2</f>
        <v>1.2374487659472739E-3</v>
      </c>
      <c r="K4" s="28">
        <f>J4/G4</f>
        <v>13.638766754874046</v>
      </c>
      <c r="L4" s="24">
        <v>13405</v>
      </c>
      <c r="M4" s="26">
        <f>L4/L$2</f>
        <v>1.6722712599880939E-3</v>
      </c>
      <c r="N4" s="28">
        <f>M4/G4</f>
        <v>18.43124199844954</v>
      </c>
      <c r="O4" s="25">
        <f>L4/H$2</f>
        <v>1.2011586319712675E-3</v>
      </c>
      <c r="P4" s="29">
        <v>405</v>
      </c>
      <c r="Q4" s="26">
        <f>P4/P$2</f>
        <v>1.2881622028400636E-4</v>
      </c>
      <c r="R4" s="28">
        <f>Q4/G4</f>
        <v>1.41977141280118</v>
      </c>
      <c r="S4" s="25">
        <f>P4/H$2</f>
        <v>3.6290133976006219E-5</v>
      </c>
    </row>
    <row r="5" spans="2:19" x14ac:dyDescent="0.25">
      <c r="B5" s="23" t="s">
        <v>3</v>
      </c>
      <c r="C5" s="24">
        <v>2020093</v>
      </c>
      <c r="D5" s="25">
        <f t="shared" ref="D5:D10" si="0">C5/C$11</f>
        <v>3.5585204691295121E-2</v>
      </c>
      <c r="E5" s="24">
        <v>616112</v>
      </c>
      <c r="F5" s="26">
        <f t="shared" ref="F5:F54" si="1">E5/C$2</f>
        <v>1.0853199151109983E-2</v>
      </c>
      <c r="G5" s="25">
        <f t="shared" ref="G5:G54" si="2">E5/E$2</f>
        <v>1.3508941030158929E-2</v>
      </c>
      <c r="H5" s="24">
        <v>1403981</v>
      </c>
      <c r="I5" s="27">
        <f t="shared" ref="I5:I54" si="3">H5/C$2</f>
        <v>2.4732005540185138E-2</v>
      </c>
      <c r="J5" s="26">
        <f t="shared" ref="J5:J54" si="4">H5/H$2</f>
        <v>0.12580409528337577</v>
      </c>
      <c r="K5" s="28">
        <f t="shared" ref="K5:K54" si="5">J5/G5</f>
        <v>9.3126541157087068</v>
      </c>
      <c r="L5" s="24">
        <v>1129281</v>
      </c>
      <c r="M5" s="26">
        <f t="shared" ref="M5:M54" si="6">L5/L$2</f>
        <v>0.14087759498326108</v>
      </c>
      <c r="N5" s="28">
        <f t="shared" ref="N5:N54" si="7">M5/G5</f>
        <v>10.428470645385865</v>
      </c>
      <c r="O5" s="25">
        <f t="shared" ref="O5:O54" si="8">L5/H$2</f>
        <v>0.10118952786804514</v>
      </c>
      <c r="P5" s="29">
        <v>274700</v>
      </c>
      <c r="Q5" s="26">
        <f t="shared" ref="Q5:Q54" si="9">P5/P$2</f>
        <v>8.7372384474114939E-2</v>
      </c>
      <c r="R5" s="28">
        <f t="shared" ref="R5:R54" si="10">Q5/G5</f>
        <v>6.4677449016214279</v>
      </c>
      <c r="S5" s="25">
        <f t="shared" ref="S5:S54" si="11">P5/H$2</f>
        <v>2.4614567415330638E-2</v>
      </c>
    </row>
    <row r="6" spans="2:19" x14ac:dyDescent="0.25">
      <c r="B6" s="23" t="s">
        <v>4</v>
      </c>
      <c r="C6" s="24">
        <v>2597965</v>
      </c>
      <c r="D6" s="25">
        <f t="shared" si="0"/>
        <v>4.5764782267856248E-2</v>
      </c>
      <c r="E6" s="24">
        <v>1186304</v>
      </c>
      <c r="F6" s="26">
        <f t="shared" si="1"/>
        <v>2.0897488712698954E-2</v>
      </c>
      <c r="G6" s="25">
        <f t="shared" si="2"/>
        <v>2.601103497390354E-2</v>
      </c>
      <c r="H6" s="24">
        <v>1411661</v>
      </c>
      <c r="I6" s="27">
        <f t="shared" si="3"/>
        <v>2.4867293555157294E-2</v>
      </c>
      <c r="J6" s="26">
        <f t="shared" si="4"/>
        <v>0.12649226374988373</v>
      </c>
      <c r="K6" s="28">
        <f t="shared" si="5"/>
        <v>4.8630230929600229</v>
      </c>
      <c r="L6" s="24">
        <v>987017</v>
      </c>
      <c r="M6" s="26">
        <f t="shared" si="6"/>
        <v>0.12313018740915095</v>
      </c>
      <c r="N6" s="28">
        <f t="shared" si="7"/>
        <v>4.7337673234719615</v>
      </c>
      <c r="O6" s="25">
        <f t="shared" si="8"/>
        <v>8.8441923868137609E-2</v>
      </c>
      <c r="P6" s="29">
        <v>424644</v>
      </c>
      <c r="Q6" s="26">
        <f t="shared" si="9"/>
        <v>0.13506428406489285</v>
      </c>
      <c r="R6" s="28">
        <f t="shared" si="10"/>
        <v>5.1925763123382325</v>
      </c>
      <c r="S6" s="25">
        <f t="shared" si="11"/>
        <v>3.8050339881746137E-2</v>
      </c>
    </row>
    <row r="7" spans="2:19" x14ac:dyDescent="0.25">
      <c r="B7" s="23" t="s">
        <v>5</v>
      </c>
      <c r="C7" s="24">
        <v>4650831</v>
      </c>
      <c r="D7" s="25">
        <f t="shared" si="0"/>
        <v>8.1927303901167314E-2</v>
      </c>
      <c r="E7" s="24">
        <v>2842558</v>
      </c>
      <c r="F7" s="26">
        <f t="shared" si="1"/>
        <v>5.0073441310315159E-2</v>
      </c>
      <c r="G7" s="25">
        <f t="shared" si="2"/>
        <v>6.2326246521422247E-2</v>
      </c>
      <c r="H7" s="24">
        <v>1808273</v>
      </c>
      <c r="I7" s="27">
        <f t="shared" si="3"/>
        <v>3.1853862590852156E-2</v>
      </c>
      <c r="J7" s="26">
        <f t="shared" si="4"/>
        <v>0.16203078872887577</v>
      </c>
      <c r="K7" s="28">
        <f t="shared" si="5"/>
        <v>2.5997199859161086</v>
      </c>
      <c r="L7" s="24">
        <v>1183628</v>
      </c>
      <c r="M7" s="26">
        <f t="shared" si="6"/>
        <v>0.1476573731381714</v>
      </c>
      <c r="N7" s="28">
        <f t="shared" si="7"/>
        <v>2.3691042117772945</v>
      </c>
      <c r="O7" s="25">
        <f t="shared" si="8"/>
        <v>0.10605930542654886</v>
      </c>
      <c r="P7" s="29">
        <v>624645</v>
      </c>
      <c r="Q7" s="26">
        <f t="shared" si="9"/>
        <v>0.19867755041803248</v>
      </c>
      <c r="R7" s="28">
        <f t="shared" si="10"/>
        <v>3.1877027978853936</v>
      </c>
      <c r="S7" s="25">
        <f t="shared" si="11"/>
        <v>5.5971483302326923E-2</v>
      </c>
    </row>
    <row r="8" spans="2:19" x14ac:dyDescent="0.25">
      <c r="B8" s="23" t="s">
        <v>6</v>
      </c>
      <c r="C8" s="24">
        <v>26663031</v>
      </c>
      <c r="D8" s="25">
        <f t="shared" si="0"/>
        <v>0.46968600743893835</v>
      </c>
      <c r="E8" s="24">
        <v>23540221</v>
      </c>
      <c r="F8" s="26">
        <f t="shared" si="1"/>
        <v>0.41467575144477209</v>
      </c>
      <c r="G8" s="25">
        <f t="shared" si="2"/>
        <v>0.51614553413325637</v>
      </c>
      <c r="H8" s="24">
        <v>3122810</v>
      </c>
      <c r="I8" s="27">
        <f t="shared" si="3"/>
        <v>5.5010255994166271E-2</v>
      </c>
      <c r="J8" s="26">
        <f t="shared" si="4"/>
        <v>0.27982023032496783</v>
      </c>
      <c r="K8" s="28">
        <f t="shared" si="5"/>
        <v>0.54213436292703632</v>
      </c>
      <c r="L8" s="24">
        <v>2110883</v>
      </c>
      <c r="M8" s="26">
        <f t="shared" si="6"/>
        <v>0.26333226214826166</v>
      </c>
      <c r="N8" s="28">
        <f t="shared" si="7"/>
        <v>0.51018994592380917</v>
      </c>
      <c r="O8" s="25">
        <f t="shared" si="8"/>
        <v>0.18914623920413318</v>
      </c>
      <c r="P8" s="29">
        <v>1011927</v>
      </c>
      <c r="Q8" s="26">
        <f t="shared" si="9"/>
        <v>0.32185829961316964</v>
      </c>
      <c r="R8" s="28">
        <f t="shared" si="10"/>
        <v>0.62358051814524385</v>
      </c>
      <c r="S8" s="25">
        <f t="shared" si="11"/>
        <v>9.0673991120834671E-2</v>
      </c>
    </row>
    <row r="9" spans="2:19" x14ac:dyDescent="0.25">
      <c r="B9" s="23" t="s">
        <v>7</v>
      </c>
      <c r="C9" s="24">
        <v>14020587</v>
      </c>
      <c r="D9" s="25">
        <f t="shared" si="0"/>
        <v>0.24698143020500116</v>
      </c>
      <c r="E9" s="24">
        <v>11939026</v>
      </c>
      <c r="F9" s="26">
        <f t="shared" si="1"/>
        <v>0.21031342815637422</v>
      </c>
      <c r="G9" s="25">
        <f t="shared" si="2"/>
        <v>0.26177642732414602</v>
      </c>
      <c r="H9" s="24">
        <v>2081561</v>
      </c>
      <c r="I9" s="27">
        <f t="shared" si="3"/>
        <v>3.6668002048626955E-2</v>
      </c>
      <c r="J9" s="26">
        <f t="shared" si="4"/>
        <v>0.18651883350427031</v>
      </c>
      <c r="K9" s="28">
        <f t="shared" si="5"/>
        <v>0.71251195308473059</v>
      </c>
      <c r="L9" s="24">
        <v>1500593</v>
      </c>
      <c r="M9" s="26">
        <f t="shared" si="6"/>
        <v>0.18719869801113867</v>
      </c>
      <c r="N9" s="28">
        <f t="shared" si="7"/>
        <v>0.71510907198431162</v>
      </c>
      <c r="O9" s="25">
        <f t="shared" si="8"/>
        <v>0.13446103953940025</v>
      </c>
      <c r="P9" s="29">
        <v>580968</v>
      </c>
      <c r="Q9" s="26">
        <f t="shared" si="9"/>
        <v>0.18478543670607064</v>
      </c>
      <c r="R9" s="28">
        <f t="shared" si="10"/>
        <v>0.70589028429690925</v>
      </c>
      <c r="S9" s="25">
        <f t="shared" si="11"/>
        <v>5.2057793964870078E-2</v>
      </c>
    </row>
    <row r="10" spans="2:19" x14ac:dyDescent="0.25">
      <c r="B10" s="23" t="s">
        <v>8</v>
      </c>
      <c r="C10" s="24">
        <v>6797323</v>
      </c>
      <c r="D10" s="25">
        <f t="shared" si="0"/>
        <v>0.11973910622325221</v>
      </c>
      <c r="E10" s="24">
        <v>5479361</v>
      </c>
      <c r="F10" s="26">
        <f t="shared" si="1"/>
        <v>9.652237929763606E-2</v>
      </c>
      <c r="G10" s="25">
        <f t="shared" si="2"/>
        <v>0.12014108576355055</v>
      </c>
      <c r="H10" s="24">
        <v>1317962</v>
      </c>
      <c r="I10" s="27">
        <f t="shared" si="3"/>
        <v>2.3216726925616146E-2</v>
      </c>
      <c r="J10" s="26">
        <f t="shared" si="4"/>
        <v>0.11809633964267928</v>
      </c>
      <c r="K10" s="28">
        <f t="shared" si="5"/>
        <v>0.98298045911707899</v>
      </c>
      <c r="L10" s="24">
        <v>1091237</v>
      </c>
      <c r="M10" s="26">
        <f t="shared" si="6"/>
        <v>0.13613161305002816</v>
      </c>
      <c r="N10" s="28">
        <f t="shared" si="7"/>
        <v>1.1330979088864614</v>
      </c>
      <c r="O10" s="25">
        <f t="shared" si="8"/>
        <v>9.7780585011296536E-2</v>
      </c>
      <c r="P10" s="29">
        <v>226725</v>
      </c>
      <c r="Q10" s="26">
        <f t="shared" si="9"/>
        <v>7.211322850343542E-2</v>
      </c>
      <c r="R10" s="28">
        <f t="shared" si="10"/>
        <v>0.60023786238590626</v>
      </c>
      <c r="S10" s="25">
        <f t="shared" si="11"/>
        <v>2.031575463138274E-2</v>
      </c>
    </row>
    <row r="11" spans="2:19" s="36" customFormat="1" x14ac:dyDescent="0.25">
      <c r="B11" s="30" t="s">
        <v>0</v>
      </c>
      <c r="C11" s="31">
        <f t="shared" ref="C11:H11" si="12">SUM(C4:C10)</f>
        <v>56767778</v>
      </c>
      <c r="D11" s="108">
        <f t="shared" si="12"/>
        <v>1</v>
      </c>
      <c r="E11" s="31">
        <f t="shared" si="12"/>
        <v>45607720</v>
      </c>
      <c r="F11" s="38">
        <f t="shared" si="12"/>
        <v>0.8034085815372235</v>
      </c>
      <c r="G11" s="108">
        <f t="shared" si="12"/>
        <v>1</v>
      </c>
      <c r="H11" s="31">
        <f t="shared" si="12"/>
        <v>11160058</v>
      </c>
      <c r="I11" s="38">
        <f t="shared" ref="I11:J11" si="13">SUM(I4:I10)</f>
        <v>0.19659141846277656</v>
      </c>
      <c r="J11" s="38">
        <f t="shared" si="13"/>
        <v>1</v>
      </c>
      <c r="K11" s="34">
        <f>J11/G11</f>
        <v>1</v>
      </c>
      <c r="L11" s="31">
        <f>SUM(L4:L10)</f>
        <v>8016044</v>
      </c>
      <c r="M11" s="38">
        <f>SUM(M4:M10)</f>
        <v>1</v>
      </c>
      <c r="N11" s="34">
        <f>M11/G11</f>
        <v>1</v>
      </c>
      <c r="O11" s="108">
        <f>SUM(O4:O10)</f>
        <v>0.71827977954953282</v>
      </c>
      <c r="P11" s="35">
        <f>SUM(P4:P10)</f>
        <v>3144014</v>
      </c>
      <c r="Q11" s="38">
        <f>SUM(Q4:Q10)</f>
        <v>0.99999999999999989</v>
      </c>
      <c r="R11" s="34">
        <f>Q11/K11</f>
        <v>0.99999999999999989</v>
      </c>
      <c r="S11" s="108">
        <f>SUM(S4:S10)</f>
        <v>0.28172022045046718</v>
      </c>
    </row>
    <row r="12" spans="2:19" x14ac:dyDescent="0.25">
      <c r="B12" s="37" t="s">
        <v>9</v>
      </c>
      <c r="C12" s="24"/>
      <c r="D12" s="25"/>
      <c r="E12" s="24"/>
      <c r="F12" s="26"/>
      <c r="G12" s="25"/>
      <c r="H12" s="24"/>
      <c r="I12" s="27"/>
      <c r="J12" s="26"/>
      <c r="K12" s="28"/>
      <c r="L12" s="24"/>
      <c r="M12" s="26"/>
      <c r="N12" s="28"/>
      <c r="O12" s="25"/>
      <c r="P12" s="29"/>
      <c r="Q12" s="26"/>
      <c r="R12" s="28"/>
      <c r="S12" s="25"/>
    </row>
    <row r="13" spans="2:19" x14ac:dyDescent="0.25">
      <c r="B13" s="23" t="s">
        <v>10</v>
      </c>
      <c r="C13" s="24">
        <v>9286837</v>
      </c>
      <c r="D13" s="25">
        <f t="shared" ref="D13:D14" si="14">C13/C$11</f>
        <v>0.16359345613280829</v>
      </c>
      <c r="E13" s="24">
        <v>4649112</v>
      </c>
      <c r="F13" s="26">
        <f t="shared" si="1"/>
        <v>8.1897022638441119E-2</v>
      </c>
      <c r="G13" s="25">
        <f t="shared" si="2"/>
        <v>0.10193695277904706</v>
      </c>
      <c r="H13" s="24">
        <v>4637725</v>
      </c>
      <c r="I13" s="27">
        <f t="shared" si="3"/>
        <v>8.1696433494367171E-2</v>
      </c>
      <c r="J13" s="26">
        <f t="shared" si="4"/>
        <v>0.41556459652808259</v>
      </c>
      <c r="K13" s="28">
        <f t="shared" si="5"/>
        <v>4.0766825493482974</v>
      </c>
      <c r="L13" s="24">
        <v>3313331</v>
      </c>
      <c r="M13" s="26">
        <f t="shared" si="6"/>
        <v>0.4133374267905715</v>
      </c>
      <c r="N13" s="28">
        <f t="shared" si="7"/>
        <v>4.0548340471438165</v>
      </c>
      <c r="O13" s="25">
        <f t="shared" si="8"/>
        <v>0.29689191579470287</v>
      </c>
      <c r="P13" s="29">
        <v>1324394</v>
      </c>
      <c r="Q13" s="26">
        <f t="shared" si="9"/>
        <v>0.42124303517732425</v>
      </c>
      <c r="R13" s="28">
        <f t="shared" si="10"/>
        <v>4.1323879485625543</v>
      </c>
      <c r="S13" s="25">
        <f t="shared" si="11"/>
        <v>0.11867268073337971</v>
      </c>
    </row>
    <row r="14" spans="2:19" x14ac:dyDescent="0.25">
      <c r="B14" s="23" t="s">
        <v>11</v>
      </c>
      <c r="C14" s="24">
        <v>47480941</v>
      </c>
      <c r="D14" s="25">
        <f t="shared" si="14"/>
        <v>0.83640654386719171</v>
      </c>
      <c r="E14" s="24">
        <v>40958608</v>
      </c>
      <c r="F14" s="26">
        <f t="shared" si="1"/>
        <v>0.72151155889878238</v>
      </c>
      <c r="G14" s="25">
        <f t="shared" si="2"/>
        <v>0.89806304722095298</v>
      </c>
      <c r="H14" s="24">
        <v>6522333</v>
      </c>
      <c r="I14" s="27">
        <f t="shared" si="3"/>
        <v>0.11489498496840937</v>
      </c>
      <c r="J14" s="26">
        <f t="shared" si="4"/>
        <v>0.58443540347191747</v>
      </c>
      <c r="K14" s="28">
        <f t="shared" si="5"/>
        <v>0.65077324501931899</v>
      </c>
      <c r="L14" s="24">
        <v>4702713</v>
      </c>
      <c r="M14" s="26">
        <f t="shared" si="6"/>
        <v>0.5866625732094285</v>
      </c>
      <c r="N14" s="28">
        <f t="shared" si="7"/>
        <v>0.65325321537819636</v>
      </c>
      <c r="O14" s="25">
        <f t="shared" si="8"/>
        <v>0.42138786375482995</v>
      </c>
      <c r="P14" s="29">
        <v>1819620</v>
      </c>
      <c r="Q14" s="26">
        <f t="shared" si="9"/>
        <v>0.57875696482267569</v>
      </c>
      <c r="R14" s="28">
        <f t="shared" si="10"/>
        <v>0.6444502606065724</v>
      </c>
      <c r="S14" s="25">
        <f t="shared" si="11"/>
        <v>0.16304753971708749</v>
      </c>
    </row>
    <row r="15" spans="2:19" s="36" customFormat="1" x14ac:dyDescent="0.25">
      <c r="B15" s="30" t="s">
        <v>0</v>
      </c>
      <c r="C15" s="31">
        <f>SUM(C13:C14)</f>
        <v>56767778</v>
      </c>
      <c r="D15" s="108">
        <f>SUM(D13:D14)</f>
        <v>1</v>
      </c>
      <c r="E15" s="31">
        <f>SUM(E13:E14)</f>
        <v>45607720</v>
      </c>
      <c r="F15" s="38">
        <f t="shared" ref="F15:G15" si="15">SUM(F13:F14)</f>
        <v>0.8034085815372235</v>
      </c>
      <c r="G15" s="108">
        <f t="shared" si="15"/>
        <v>1</v>
      </c>
      <c r="H15" s="31">
        <f>SUM(H13:H14)</f>
        <v>11160058</v>
      </c>
      <c r="I15" s="38">
        <f t="shared" ref="I15:J15" si="16">SUM(I13:I14)</f>
        <v>0.19659141846277656</v>
      </c>
      <c r="J15" s="38">
        <f t="shared" si="16"/>
        <v>1</v>
      </c>
      <c r="K15" s="34">
        <f>J15/G15</f>
        <v>1</v>
      </c>
      <c r="L15" s="31">
        <f>SUM(L13:L14)</f>
        <v>8016044</v>
      </c>
      <c r="M15" s="38">
        <f>SUM(M13:M14)</f>
        <v>1</v>
      </c>
      <c r="N15" s="34">
        <f>M15/G15</f>
        <v>1</v>
      </c>
      <c r="O15" s="108">
        <f>SUM(O13:O14)</f>
        <v>0.71827977954953282</v>
      </c>
      <c r="P15" s="35">
        <f>SUM(P13:P14)</f>
        <v>3144014</v>
      </c>
      <c r="Q15" s="38">
        <f>SUM(Q13:Q14)</f>
        <v>1</v>
      </c>
      <c r="R15" s="34">
        <f>Q15/K15</f>
        <v>1</v>
      </c>
      <c r="S15" s="108">
        <f>SUM(S13:S14)</f>
        <v>0.28172022045046718</v>
      </c>
    </row>
    <row r="16" spans="2:19" x14ac:dyDescent="0.25">
      <c r="B16" s="37" t="s">
        <v>12</v>
      </c>
      <c r="C16" s="24"/>
      <c r="D16" s="25"/>
      <c r="E16" s="24"/>
      <c r="F16" s="26"/>
      <c r="G16" s="25"/>
      <c r="H16" s="24"/>
      <c r="I16" s="27"/>
      <c r="J16" s="26"/>
      <c r="K16" s="28"/>
      <c r="L16" s="24"/>
      <c r="M16" s="26"/>
      <c r="N16" s="28"/>
      <c r="O16" s="25"/>
      <c r="P16" s="29"/>
      <c r="Q16" s="26"/>
      <c r="R16" s="28"/>
      <c r="S16" s="25"/>
    </row>
    <row r="17" spans="2:19" x14ac:dyDescent="0.25">
      <c r="B17" s="23" t="s">
        <v>28</v>
      </c>
      <c r="C17" s="24">
        <v>45894253</v>
      </c>
      <c r="D17" s="25">
        <f>C17/C$24</f>
        <v>0.80845603997394433</v>
      </c>
      <c r="E17" s="24">
        <v>38948347</v>
      </c>
      <c r="F17" s="26">
        <f t="shared" si="1"/>
        <v>0.68609955105165465</v>
      </c>
      <c r="G17" s="25">
        <f t="shared" si="2"/>
        <v>0.85398583836245268</v>
      </c>
      <c r="H17" s="24">
        <v>6945906</v>
      </c>
      <c r="I17" s="27">
        <f t="shared" si="3"/>
        <v>0.12235648892228969</v>
      </c>
      <c r="J17" s="26">
        <f t="shared" si="4"/>
        <v>0.62238977611048263</v>
      </c>
      <c r="K17" s="28">
        <f t="shared" si="5"/>
        <v>0.72880573441819185</v>
      </c>
      <c r="L17" s="24">
        <v>4810536</v>
      </c>
      <c r="M17" s="26">
        <f t="shared" si="6"/>
        <v>0.60011347243103952</v>
      </c>
      <c r="N17" s="28">
        <f t="shared" si="7"/>
        <v>0.70272063712646315</v>
      </c>
      <c r="O17" s="25">
        <f t="shared" si="8"/>
        <v>0.43104937268247173</v>
      </c>
      <c r="P17" s="29">
        <v>2135370</v>
      </c>
      <c r="Q17" s="26">
        <f t="shared" si="9"/>
        <v>0.67918590693298442</v>
      </c>
      <c r="R17" s="28">
        <f t="shared" si="10"/>
        <v>0.79531284527545187</v>
      </c>
      <c r="S17" s="25">
        <f t="shared" si="11"/>
        <v>0.19134040342801087</v>
      </c>
    </row>
    <row r="18" spans="2:19" x14ac:dyDescent="0.25">
      <c r="B18" s="23" t="s">
        <v>29</v>
      </c>
      <c r="C18" s="24">
        <v>5989873</v>
      </c>
      <c r="D18" s="25">
        <f t="shared" ref="D18:D23" si="17">C18/C$24</f>
        <v>0.10551536824287891</v>
      </c>
      <c r="E18" s="24">
        <v>3678477</v>
      </c>
      <c r="F18" s="26">
        <f t="shared" si="1"/>
        <v>6.4798678574313762E-2</v>
      </c>
      <c r="G18" s="25">
        <f t="shared" si="2"/>
        <v>8.0654700563851905E-2</v>
      </c>
      <c r="H18" s="24">
        <v>2311396</v>
      </c>
      <c r="I18" s="27">
        <f t="shared" si="3"/>
        <v>4.0716689668565148E-2</v>
      </c>
      <c r="J18" s="26">
        <f t="shared" si="4"/>
        <v>0.20711326052248116</v>
      </c>
      <c r="K18" s="28">
        <f t="shared" si="5"/>
        <v>2.5679006812320355</v>
      </c>
      <c r="L18" s="24">
        <v>1592671</v>
      </c>
      <c r="M18" s="26">
        <f t="shared" si="6"/>
        <v>0.19868541140742241</v>
      </c>
      <c r="N18" s="28">
        <f t="shared" si="7"/>
        <v>2.4634077123642548</v>
      </c>
      <c r="O18" s="25">
        <f t="shared" si="8"/>
        <v>0.1427117135054316</v>
      </c>
      <c r="P18" s="29">
        <v>718725</v>
      </c>
      <c r="Q18" s="26">
        <f t="shared" si="9"/>
        <v>0.228601081292895</v>
      </c>
      <c r="R18" s="28">
        <f t="shared" si="10"/>
        <v>2.8343181450648172</v>
      </c>
      <c r="S18" s="25">
        <f t="shared" si="11"/>
        <v>6.440154701704956E-2</v>
      </c>
    </row>
    <row r="19" spans="2:19" x14ac:dyDescent="0.25">
      <c r="B19" s="23" t="s">
        <v>30</v>
      </c>
      <c r="C19" s="24">
        <v>1592149</v>
      </c>
      <c r="D19" s="25">
        <f t="shared" si="17"/>
        <v>2.8046702832018544E-2</v>
      </c>
      <c r="E19" s="24">
        <v>711126</v>
      </c>
      <c r="F19" s="26">
        <f t="shared" si="1"/>
        <v>1.2526930330089722E-2</v>
      </c>
      <c r="G19" s="25">
        <f t="shared" si="2"/>
        <v>1.5592228684091202E-2</v>
      </c>
      <c r="H19" s="24">
        <v>881023</v>
      </c>
      <c r="I19" s="27">
        <f t="shared" si="3"/>
        <v>1.5519772501928823E-2</v>
      </c>
      <c r="J19" s="26">
        <f t="shared" si="4"/>
        <v>7.8944302977636854E-2</v>
      </c>
      <c r="K19" s="28">
        <f t="shared" si="5"/>
        <v>5.0630544598274119</v>
      </c>
      <c r="L19" s="24">
        <v>718688</v>
      </c>
      <c r="M19" s="26">
        <f t="shared" si="6"/>
        <v>8.9656194501926384E-2</v>
      </c>
      <c r="N19" s="28">
        <f t="shared" si="7"/>
        <v>5.7500564106914922</v>
      </c>
      <c r="O19" s="25">
        <f t="shared" si="8"/>
        <v>6.4398231622093724E-2</v>
      </c>
      <c r="P19" s="29">
        <v>162335</v>
      </c>
      <c r="Q19" s="26">
        <f t="shared" si="9"/>
        <v>5.1633039801985615E-2</v>
      </c>
      <c r="R19" s="28">
        <f t="shared" si="10"/>
        <v>3.3114598847993402</v>
      </c>
      <c r="S19" s="25">
        <f t="shared" si="11"/>
        <v>1.4546071355543134E-2</v>
      </c>
    </row>
    <row r="20" spans="2:19" x14ac:dyDescent="0.25">
      <c r="B20" s="23" t="s">
        <v>40</v>
      </c>
      <c r="C20" s="24">
        <v>1274822</v>
      </c>
      <c r="D20" s="25">
        <f t="shared" si="17"/>
        <v>2.2456788779014743E-2</v>
      </c>
      <c r="E20" s="24">
        <v>679548</v>
      </c>
      <c r="F20" s="26">
        <f t="shared" si="1"/>
        <v>1.1970664062278428E-2</v>
      </c>
      <c r="G20" s="25">
        <f t="shared" si="2"/>
        <v>1.4899845903281287E-2</v>
      </c>
      <c r="H20" s="24">
        <v>595274</v>
      </c>
      <c r="I20" s="27">
        <f t="shared" si="3"/>
        <v>1.0486124716736316E-2</v>
      </c>
      <c r="J20" s="26">
        <f t="shared" si="4"/>
        <v>5.3339686944279319E-2</v>
      </c>
      <c r="K20" s="28">
        <f t="shared" si="5"/>
        <v>3.5798817847191762</v>
      </c>
      <c r="L20" s="24">
        <v>544149</v>
      </c>
      <c r="M20" s="26">
        <f t="shared" si="6"/>
        <v>6.7882486672977346E-2</v>
      </c>
      <c r="N20" s="28">
        <f t="shared" si="7"/>
        <v>4.5559187063825988</v>
      </c>
      <c r="O20" s="25">
        <f t="shared" si="8"/>
        <v>4.8758617562740268E-2</v>
      </c>
      <c r="P20" s="29">
        <v>51125</v>
      </c>
      <c r="Q20" s="26">
        <f t="shared" si="9"/>
        <v>1.626105990622179E-2</v>
      </c>
      <c r="R20" s="28">
        <f t="shared" si="10"/>
        <v>1.091357589318473</v>
      </c>
      <c r="S20" s="25">
        <f t="shared" si="11"/>
        <v>4.5810693815390565E-3</v>
      </c>
    </row>
    <row r="21" spans="2:19" x14ac:dyDescent="0.25">
      <c r="B21" s="23" t="s">
        <v>31</v>
      </c>
      <c r="C21" s="24">
        <v>261713</v>
      </c>
      <c r="D21" s="25">
        <f t="shared" si="17"/>
        <v>4.6102385758343403E-3</v>
      </c>
      <c r="E21" s="24">
        <v>160896</v>
      </c>
      <c r="F21" s="26">
        <f t="shared" si="1"/>
        <v>2.8342839136666579E-3</v>
      </c>
      <c r="G21" s="25">
        <f t="shared" si="2"/>
        <v>3.5278237982516994E-3</v>
      </c>
      <c r="H21" s="24">
        <v>100817</v>
      </c>
      <c r="I21" s="27">
        <f t="shared" si="3"/>
        <v>1.7759546621676826E-3</v>
      </c>
      <c r="J21" s="26">
        <f t="shared" si="4"/>
        <v>9.0337344124914055E-3</v>
      </c>
      <c r="K21" s="28">
        <f t="shared" si="5"/>
        <v>2.5607102080802044</v>
      </c>
      <c r="L21" s="24">
        <v>79951</v>
      </c>
      <c r="M21" s="26">
        <f t="shared" si="6"/>
        <v>9.9738723989039983E-3</v>
      </c>
      <c r="N21" s="28">
        <f t="shared" si="7"/>
        <v>2.8272025388135309</v>
      </c>
      <c r="O21" s="25">
        <f t="shared" si="8"/>
        <v>7.1640308679399335E-3</v>
      </c>
      <c r="P21" s="29">
        <v>20866</v>
      </c>
      <c r="Q21" s="26">
        <f t="shared" si="9"/>
        <v>6.6367388949285849E-3</v>
      </c>
      <c r="R21" s="28">
        <f t="shared" si="10"/>
        <v>1.8812557753642871</v>
      </c>
      <c r="S21" s="25">
        <f t="shared" si="11"/>
        <v>1.8697035445514709E-3</v>
      </c>
    </row>
    <row r="22" spans="2:19" x14ac:dyDescent="0.25">
      <c r="B22" s="23" t="s">
        <v>32</v>
      </c>
      <c r="C22" s="24">
        <v>1096821</v>
      </c>
      <c r="D22" s="25">
        <f t="shared" si="17"/>
        <v>1.9321189566376899E-2</v>
      </c>
      <c r="E22" s="24">
        <v>889843</v>
      </c>
      <c r="F22" s="26">
        <f t="shared" si="1"/>
        <v>1.5675142331623409E-2</v>
      </c>
      <c r="G22" s="25">
        <f t="shared" si="2"/>
        <v>1.9510797733366194E-2</v>
      </c>
      <c r="H22" s="24">
        <v>206978</v>
      </c>
      <c r="I22" s="27">
        <f t="shared" si="3"/>
        <v>3.64604723475349E-3</v>
      </c>
      <c r="J22" s="26">
        <f t="shared" si="4"/>
        <v>1.8546319382927938E-2</v>
      </c>
      <c r="K22" s="28">
        <f t="shared" si="5"/>
        <v>0.95056694433416922</v>
      </c>
      <c r="L22" s="24">
        <v>167458</v>
      </c>
      <c r="M22" s="26">
        <f t="shared" si="6"/>
        <v>2.0890354394262307E-2</v>
      </c>
      <c r="N22" s="28">
        <f t="shared" si="7"/>
        <v>1.0707073426596432</v>
      </c>
      <c r="O22" s="25">
        <f t="shared" si="8"/>
        <v>1.5005119149022344E-2</v>
      </c>
      <c r="P22" s="29">
        <v>39520</v>
      </c>
      <c r="Q22" s="26">
        <f t="shared" si="9"/>
        <v>1.2569918581787486E-2</v>
      </c>
      <c r="R22" s="28">
        <f t="shared" si="10"/>
        <v>0.64425446635076156</v>
      </c>
      <c r="S22" s="25">
        <f t="shared" si="11"/>
        <v>3.5412002339055945E-3</v>
      </c>
    </row>
    <row r="23" spans="2:19" x14ac:dyDescent="0.25">
      <c r="B23" s="23" t="s">
        <v>33</v>
      </c>
      <c r="C23" s="24">
        <v>658147</v>
      </c>
      <c r="D23" s="25">
        <f t="shared" si="17"/>
        <v>1.1593672029932191E-2</v>
      </c>
      <c r="E23" s="24">
        <v>539483</v>
      </c>
      <c r="F23" s="26">
        <f t="shared" si="1"/>
        <v>9.5033312735967931E-3</v>
      </c>
      <c r="G23" s="25">
        <f t="shared" si="2"/>
        <v>1.1828764954705038E-2</v>
      </c>
      <c r="H23" s="24">
        <v>118664</v>
      </c>
      <c r="I23" s="27">
        <f t="shared" si="3"/>
        <v>2.0903407563353984E-3</v>
      </c>
      <c r="J23" s="26">
        <f t="shared" si="4"/>
        <v>1.0632919649700746E-2</v>
      </c>
      <c r="K23" s="28">
        <f t="shared" si="5"/>
        <v>0.89890362099649046</v>
      </c>
      <c r="L23" s="24">
        <v>102591</v>
      </c>
      <c r="M23" s="26">
        <f t="shared" si="6"/>
        <v>1.2798208193468E-2</v>
      </c>
      <c r="N23" s="28">
        <f t="shared" si="7"/>
        <v>1.0819564208499515</v>
      </c>
      <c r="O23" s="25">
        <f t="shared" si="8"/>
        <v>9.1926941598332191E-3</v>
      </c>
      <c r="P23" s="29">
        <v>16073</v>
      </c>
      <c r="Q23" s="26">
        <f t="shared" si="9"/>
        <v>5.1122545891971218E-3</v>
      </c>
      <c r="R23" s="28">
        <f t="shared" si="10"/>
        <v>0.43218836529198756</v>
      </c>
      <c r="S23" s="25">
        <f t="shared" si="11"/>
        <v>1.4402254898675257E-3</v>
      </c>
    </row>
    <row r="24" spans="2:19" s="36" customFormat="1" x14ac:dyDescent="0.25">
      <c r="B24" s="30" t="s">
        <v>0</v>
      </c>
      <c r="C24" s="31">
        <f>SUM(C17:C23)</f>
        <v>56767778</v>
      </c>
      <c r="D24" s="108">
        <f>SUM(D17:D23)</f>
        <v>0.99999999999999978</v>
      </c>
      <c r="E24" s="31">
        <f>SUM(E17:E23)</f>
        <v>45607720</v>
      </c>
      <c r="F24" s="38">
        <f t="shared" ref="F24:G24" si="18">SUM(F17:F23)</f>
        <v>0.80340858153722339</v>
      </c>
      <c r="G24" s="108">
        <f t="shared" si="18"/>
        <v>1</v>
      </c>
      <c r="H24" s="31">
        <f>SUM(H17:H23)</f>
        <v>11160058</v>
      </c>
      <c r="I24" s="38">
        <f t="shared" ref="I24:J24" si="19">SUM(I17:I23)</f>
        <v>0.19659141846277656</v>
      </c>
      <c r="J24" s="38">
        <f t="shared" si="19"/>
        <v>1.0000000000000002</v>
      </c>
      <c r="K24" s="34">
        <f>J24/G24</f>
        <v>1.0000000000000002</v>
      </c>
      <c r="L24" s="31">
        <f>SUM(L17:L23)</f>
        <v>8016044</v>
      </c>
      <c r="M24" s="38">
        <f>SUM(M17:M23)</f>
        <v>1</v>
      </c>
      <c r="N24" s="34">
        <f>M24/G24</f>
        <v>1</v>
      </c>
      <c r="O24" s="108">
        <f>SUM(O17:O23)</f>
        <v>0.71827977954953282</v>
      </c>
      <c r="P24" s="35">
        <f>SUM(P17:P23)</f>
        <v>3144014</v>
      </c>
      <c r="Q24" s="38">
        <f>SUM(Q17:Q23)</f>
        <v>1</v>
      </c>
      <c r="R24" s="34">
        <f>Q24/K24</f>
        <v>0.99999999999999978</v>
      </c>
      <c r="S24" s="108">
        <f>SUM(S17:S23)</f>
        <v>0.28172022045046724</v>
      </c>
    </row>
    <row r="25" spans="2:19" x14ac:dyDescent="0.25">
      <c r="B25" s="37" t="s">
        <v>13</v>
      </c>
      <c r="C25" s="24"/>
      <c r="D25" s="25"/>
      <c r="E25" s="24"/>
      <c r="F25" s="26"/>
      <c r="G25" s="25"/>
      <c r="H25" s="24"/>
      <c r="I25" s="27"/>
      <c r="J25" s="26"/>
      <c r="K25" s="28"/>
      <c r="L25" s="24"/>
      <c r="M25" s="26"/>
      <c r="N25" s="28"/>
      <c r="O25" s="25"/>
      <c r="P25" s="29"/>
      <c r="Q25" s="26"/>
      <c r="R25" s="28"/>
      <c r="S25" s="25"/>
    </row>
    <row r="26" spans="2:19" x14ac:dyDescent="0.25">
      <c r="B26" s="23" t="s">
        <v>30</v>
      </c>
      <c r="C26" s="24">
        <v>1592149</v>
      </c>
      <c r="D26" s="25">
        <f>C26/C$28</f>
        <v>2.8046702832018544E-2</v>
      </c>
      <c r="E26" s="24">
        <v>711126</v>
      </c>
      <c r="F26" s="26">
        <f t="shared" si="1"/>
        <v>1.2526930330089722E-2</v>
      </c>
      <c r="G26" s="25">
        <f t="shared" si="2"/>
        <v>1.5592228684091202E-2</v>
      </c>
      <c r="H26" s="24">
        <v>881023</v>
      </c>
      <c r="I26" s="27">
        <f t="shared" si="3"/>
        <v>1.5519772501928823E-2</v>
      </c>
      <c r="J26" s="26">
        <f t="shared" si="4"/>
        <v>7.8944302977636854E-2</v>
      </c>
      <c r="K26" s="28">
        <f t="shared" si="5"/>
        <v>5.0630544598274119</v>
      </c>
      <c r="L26" s="24">
        <v>718688</v>
      </c>
      <c r="M26" s="26">
        <f t="shared" si="6"/>
        <v>8.9656194501926384E-2</v>
      </c>
      <c r="N26" s="28">
        <f t="shared" si="7"/>
        <v>5.7500564106914922</v>
      </c>
      <c r="O26" s="25">
        <f t="shared" si="8"/>
        <v>6.4398231622093724E-2</v>
      </c>
      <c r="P26" s="29">
        <v>162335</v>
      </c>
      <c r="Q26" s="26">
        <f t="shared" si="9"/>
        <v>5.1633039801985615E-2</v>
      </c>
      <c r="R26" s="28">
        <f t="shared" si="10"/>
        <v>3.3114598847993402</v>
      </c>
      <c r="S26" s="25">
        <f t="shared" si="11"/>
        <v>1.4546071355543134E-2</v>
      </c>
    </row>
    <row r="27" spans="2:19" ht="15" customHeight="1" x14ac:dyDescent="0.25">
      <c r="B27" s="23" t="s">
        <v>34</v>
      </c>
      <c r="C27" s="24">
        <v>55175629</v>
      </c>
      <c r="D27" s="25">
        <f>C27/C$28</f>
        <v>0.97195329716798151</v>
      </c>
      <c r="E27" s="24">
        <v>44896594</v>
      </c>
      <c r="F27" s="26">
        <f t="shared" si="1"/>
        <v>0.79088165120713372</v>
      </c>
      <c r="G27" s="25">
        <f t="shared" si="2"/>
        <v>0.98440777131590884</v>
      </c>
      <c r="H27" s="24">
        <v>10279035</v>
      </c>
      <c r="I27" s="27">
        <f t="shared" si="3"/>
        <v>0.18107164596084771</v>
      </c>
      <c r="J27" s="26">
        <f t="shared" si="4"/>
        <v>0.92105569702236312</v>
      </c>
      <c r="K27" s="28">
        <f t="shared" si="5"/>
        <v>0.93564447971711995</v>
      </c>
      <c r="L27" s="24">
        <v>7297356</v>
      </c>
      <c r="M27" s="26">
        <f t="shared" si="6"/>
        <v>0.91034380549807359</v>
      </c>
      <c r="N27" s="28">
        <f t="shared" si="7"/>
        <v>0.92476292043201758</v>
      </c>
      <c r="O27" s="25">
        <f t="shared" si="8"/>
        <v>0.65388154792743913</v>
      </c>
      <c r="P27" s="29">
        <v>2981679</v>
      </c>
      <c r="Q27" s="26">
        <f t="shared" si="9"/>
        <v>0.94836696019801436</v>
      </c>
      <c r="R27" s="28">
        <f t="shared" si="10"/>
        <v>0.96338833137235713</v>
      </c>
      <c r="S27" s="25">
        <f t="shared" si="11"/>
        <v>0.26717414909492404</v>
      </c>
    </row>
    <row r="28" spans="2:19" s="36" customFormat="1" x14ac:dyDescent="0.25">
      <c r="B28" s="30" t="s">
        <v>0</v>
      </c>
      <c r="C28" s="31">
        <f>SUM(C26:C27)</f>
        <v>56767778</v>
      </c>
      <c r="D28" s="108">
        <f>SUM(D26:D27)</f>
        <v>1</v>
      </c>
      <c r="E28" s="31">
        <f>SUM(E26:E27)</f>
        <v>45607720</v>
      </c>
      <c r="F28" s="33">
        <f>E28/C28</f>
        <v>0.8034085815372235</v>
      </c>
      <c r="G28" s="108">
        <f>SUM(G26:G27)</f>
        <v>1</v>
      </c>
      <c r="H28" s="31">
        <f>SUM(H26:H27)</f>
        <v>11160058</v>
      </c>
      <c r="I28" s="38">
        <f>SUM(I26:I27)</f>
        <v>0.19659141846277653</v>
      </c>
      <c r="J28" s="38">
        <f>SUM(J26:J27)</f>
        <v>1</v>
      </c>
      <c r="K28" s="34">
        <f>J28/G28</f>
        <v>1</v>
      </c>
      <c r="L28" s="31">
        <f>SUM(L26:L27)</f>
        <v>8016044</v>
      </c>
      <c r="M28" s="38">
        <f>SUM(M26:M27)</f>
        <v>1</v>
      </c>
      <c r="N28" s="34">
        <f>M28/G28</f>
        <v>1</v>
      </c>
      <c r="O28" s="108">
        <f>SUM(O26:O27)</f>
        <v>0.71827977954953282</v>
      </c>
      <c r="P28" s="35">
        <f>SUM(P26:P27)</f>
        <v>3144014</v>
      </c>
      <c r="Q28" s="38">
        <f>SUM(Q26:Q27)</f>
        <v>1</v>
      </c>
      <c r="R28" s="34">
        <f>Q28/K28</f>
        <v>1</v>
      </c>
      <c r="S28" s="108">
        <f>SUM(S26:S27)</f>
        <v>0.28172022045046718</v>
      </c>
    </row>
    <row r="29" spans="2:19" x14ac:dyDescent="0.25">
      <c r="B29" s="39" t="s">
        <v>37</v>
      </c>
      <c r="C29" s="24"/>
      <c r="D29" s="25"/>
      <c r="E29" s="24"/>
      <c r="F29" s="26"/>
      <c r="G29" s="25"/>
      <c r="H29" s="24"/>
      <c r="I29" s="27"/>
      <c r="J29" s="26"/>
      <c r="K29" s="28"/>
      <c r="L29" s="24"/>
      <c r="M29" s="26"/>
      <c r="N29" s="28"/>
      <c r="O29" s="25"/>
      <c r="P29" s="29"/>
      <c r="Q29" s="26"/>
      <c r="R29" s="28"/>
      <c r="S29" s="25"/>
    </row>
    <row r="30" spans="2:19" x14ac:dyDescent="0.25">
      <c r="B30" s="23" t="s">
        <v>35</v>
      </c>
      <c r="C30" s="24">
        <v>25860542</v>
      </c>
      <c r="D30" s="25">
        <f>C30/C$32</f>
        <v>0.45554966058386148</v>
      </c>
      <c r="E30" s="24">
        <v>21437282</v>
      </c>
      <c r="F30" s="26">
        <f t="shared" si="1"/>
        <v>0.37763116252321871</v>
      </c>
      <c r="G30" s="25">
        <f t="shared" si="2"/>
        <v>0.47003625701964491</v>
      </c>
      <c r="H30" s="24">
        <v>4423260</v>
      </c>
      <c r="I30" s="27">
        <f t="shared" si="3"/>
        <v>7.7918498060642785E-2</v>
      </c>
      <c r="J30" s="26">
        <f t="shared" si="4"/>
        <v>0.39634740249557843</v>
      </c>
      <c r="K30" s="28">
        <f t="shared" si="5"/>
        <v>0.84322729699341747</v>
      </c>
      <c r="L30" s="24">
        <v>3144298</v>
      </c>
      <c r="M30" s="26">
        <f t="shared" si="6"/>
        <v>0.39225059143886937</v>
      </c>
      <c r="N30" s="28">
        <f t="shared" si="7"/>
        <v>0.83451135009458532</v>
      </c>
      <c r="O30" s="25">
        <f t="shared" si="8"/>
        <v>0.28174566834688491</v>
      </c>
      <c r="P30" s="29">
        <v>1278962</v>
      </c>
      <c r="Q30" s="26">
        <f t="shared" si="9"/>
        <v>0.40679271784413173</v>
      </c>
      <c r="R30" s="28">
        <f t="shared" si="10"/>
        <v>0.86544965791251727</v>
      </c>
      <c r="S30" s="25">
        <f t="shared" si="11"/>
        <v>0.1146017341486935</v>
      </c>
    </row>
    <row r="31" spans="2:19" x14ac:dyDescent="0.25">
      <c r="B31" s="23" t="s">
        <v>36</v>
      </c>
      <c r="C31" s="24">
        <v>30907236</v>
      </c>
      <c r="D31" s="25">
        <f>C31/C$32</f>
        <v>0.54445033941613852</v>
      </c>
      <c r="E31" s="24">
        <v>24170438</v>
      </c>
      <c r="F31" s="26">
        <f t="shared" si="1"/>
        <v>0.42577741901400473</v>
      </c>
      <c r="G31" s="25">
        <f t="shared" si="2"/>
        <v>0.52996374298035509</v>
      </c>
      <c r="H31" s="24">
        <v>6736798</v>
      </c>
      <c r="I31" s="27">
        <f t="shared" si="3"/>
        <v>0.11867292040213376</v>
      </c>
      <c r="J31" s="26">
        <f t="shared" si="4"/>
        <v>0.60365259750442157</v>
      </c>
      <c r="K31" s="28">
        <f t="shared" si="5"/>
        <v>1.1390450865745321</v>
      </c>
      <c r="L31" s="24">
        <v>4871746</v>
      </c>
      <c r="M31" s="26">
        <f t="shared" si="6"/>
        <v>0.60774940856113069</v>
      </c>
      <c r="N31" s="28">
        <f t="shared" si="7"/>
        <v>1.1467754475869096</v>
      </c>
      <c r="O31" s="25">
        <f t="shared" si="8"/>
        <v>0.43653411120264785</v>
      </c>
      <c r="P31" s="29">
        <v>1865052</v>
      </c>
      <c r="Q31" s="26">
        <f t="shared" si="9"/>
        <v>0.59320728215586827</v>
      </c>
      <c r="R31" s="28">
        <f t="shared" si="10"/>
        <v>1.119335596091632</v>
      </c>
      <c r="S31" s="25">
        <f t="shared" si="11"/>
        <v>0.1671184863017737</v>
      </c>
    </row>
    <row r="32" spans="2:19" s="36" customFormat="1" x14ac:dyDescent="0.25">
      <c r="B32" s="30" t="s">
        <v>0</v>
      </c>
      <c r="C32" s="31">
        <f>SUM(C30:C31)</f>
        <v>56767778</v>
      </c>
      <c r="D32" s="108">
        <f>SUM(D30:D31)</f>
        <v>1</v>
      </c>
      <c r="E32" s="31">
        <f>SUM(E30:E31)</f>
        <v>45607720</v>
      </c>
      <c r="F32" s="33">
        <f>E32/C32</f>
        <v>0.8034085815372235</v>
      </c>
      <c r="G32" s="108">
        <f>SUM(G30:G31)</f>
        <v>1</v>
      </c>
      <c r="H32" s="31">
        <f>SUM(H30:H31)</f>
        <v>11160058</v>
      </c>
      <c r="I32" s="38">
        <f>SUM(I30:I31)</f>
        <v>0.19659141846277656</v>
      </c>
      <c r="J32" s="38">
        <f>SUM(J30:J31)</f>
        <v>1</v>
      </c>
      <c r="K32" s="34">
        <f>J32/G32</f>
        <v>1</v>
      </c>
      <c r="L32" s="31">
        <f>SUM(L30:L31)</f>
        <v>8016044</v>
      </c>
      <c r="M32" s="38">
        <f>SUM(M30:M31)</f>
        <v>1</v>
      </c>
      <c r="N32" s="34">
        <f>M32/G32</f>
        <v>1</v>
      </c>
      <c r="O32" s="108">
        <f>SUM(O30:O31)</f>
        <v>0.71827977954953282</v>
      </c>
      <c r="P32" s="35">
        <f>SUM(P30:P31)</f>
        <v>3144014</v>
      </c>
      <c r="Q32" s="38">
        <f>SUM(Q30:Q31)</f>
        <v>1</v>
      </c>
      <c r="R32" s="34">
        <f>Q32/K32</f>
        <v>1</v>
      </c>
      <c r="S32" s="108">
        <f>SUM(S30:S31)</f>
        <v>0.28172022045046718</v>
      </c>
    </row>
    <row r="33" spans="2:19" x14ac:dyDescent="0.25">
      <c r="B33" s="37" t="s">
        <v>14</v>
      </c>
      <c r="C33" s="24"/>
      <c r="D33" s="25"/>
      <c r="E33" s="24"/>
      <c r="F33" s="26"/>
      <c r="G33" s="25"/>
      <c r="H33" s="24"/>
      <c r="I33" s="27"/>
      <c r="J33" s="26"/>
      <c r="K33" s="28"/>
      <c r="L33" s="24"/>
      <c r="M33" s="26"/>
      <c r="N33" s="28"/>
      <c r="O33" s="25"/>
      <c r="P33" s="29"/>
      <c r="Q33" s="26"/>
      <c r="R33" s="28"/>
      <c r="S33" s="25"/>
    </row>
    <row r="34" spans="2:19" x14ac:dyDescent="0.25">
      <c r="B34" s="23" t="s">
        <v>41</v>
      </c>
      <c r="C34" s="24">
        <v>1496306</v>
      </c>
      <c r="D34" s="25">
        <f t="shared" ref="D34:D39" si="20">C34/C$43</f>
        <v>2.6358368298297671E-2</v>
      </c>
      <c r="E34" s="40">
        <v>0</v>
      </c>
      <c r="F34" s="26">
        <f t="shared" si="1"/>
        <v>0</v>
      </c>
      <c r="G34" s="25">
        <f t="shared" si="2"/>
        <v>0</v>
      </c>
      <c r="H34" s="24">
        <v>1496306</v>
      </c>
      <c r="I34" s="27">
        <f t="shared" si="3"/>
        <v>2.6358368298297671E-2</v>
      </c>
      <c r="J34" s="41">
        <f t="shared" si="4"/>
        <v>0.13407690175086903</v>
      </c>
      <c r="K34" s="28" t="s">
        <v>56</v>
      </c>
      <c r="L34" s="24">
        <v>0</v>
      </c>
      <c r="M34" s="26">
        <f t="shared" si="6"/>
        <v>0</v>
      </c>
      <c r="N34" s="28" t="s">
        <v>56</v>
      </c>
      <c r="O34" s="25">
        <f t="shared" si="8"/>
        <v>0</v>
      </c>
      <c r="P34" s="24">
        <v>1496306</v>
      </c>
      <c r="Q34" s="26">
        <f t="shared" si="9"/>
        <v>0.47592218100809985</v>
      </c>
      <c r="R34" s="28" t="s">
        <v>56</v>
      </c>
      <c r="S34" s="25">
        <f t="shared" si="11"/>
        <v>0.13407690175086903</v>
      </c>
    </row>
    <row r="35" spans="2:19" x14ac:dyDescent="0.25">
      <c r="B35" s="23" t="s">
        <v>42</v>
      </c>
      <c r="C35" s="24">
        <v>5619517</v>
      </c>
      <c r="D35" s="25">
        <f t="shared" si="20"/>
        <v>9.8991315108370101E-2</v>
      </c>
      <c r="E35" s="40">
        <v>0</v>
      </c>
      <c r="F35" s="26">
        <f t="shared" si="1"/>
        <v>0</v>
      </c>
      <c r="G35" s="25">
        <f t="shared" si="2"/>
        <v>0</v>
      </c>
      <c r="H35" s="24">
        <v>5619517</v>
      </c>
      <c r="I35" s="27">
        <f t="shared" si="3"/>
        <v>9.8991315108370101E-2</v>
      </c>
      <c r="J35" s="41">
        <f t="shared" si="4"/>
        <v>0.50353833286529515</v>
      </c>
      <c r="K35" s="28" t="s">
        <v>56</v>
      </c>
      <c r="L35" s="24">
        <v>5619517</v>
      </c>
      <c r="M35" s="26">
        <f t="shared" si="6"/>
        <v>0.70103370191081782</v>
      </c>
      <c r="N35" s="28" t="s">
        <v>56</v>
      </c>
      <c r="O35" s="25">
        <f t="shared" si="8"/>
        <v>0.50353833286529515</v>
      </c>
      <c r="P35" s="24">
        <v>0</v>
      </c>
      <c r="Q35" s="26">
        <f t="shared" si="9"/>
        <v>0</v>
      </c>
      <c r="R35" s="28" t="s">
        <v>56</v>
      </c>
      <c r="S35" s="25">
        <f t="shared" si="11"/>
        <v>0</v>
      </c>
    </row>
    <row r="36" spans="2:19" x14ac:dyDescent="0.25">
      <c r="B36" s="23" t="s">
        <v>43</v>
      </c>
      <c r="C36" s="24">
        <v>1030341</v>
      </c>
      <c r="D36" s="25">
        <f t="shared" si="20"/>
        <v>1.8150102686774177E-2</v>
      </c>
      <c r="E36" s="40">
        <v>0</v>
      </c>
      <c r="F36" s="26">
        <f t="shared" si="1"/>
        <v>0</v>
      </c>
      <c r="G36" s="25">
        <f t="shared" si="2"/>
        <v>0</v>
      </c>
      <c r="H36" s="24">
        <v>1030341</v>
      </c>
      <c r="I36" s="27">
        <f t="shared" si="3"/>
        <v>1.8150102686774177E-2</v>
      </c>
      <c r="J36" s="41">
        <f t="shared" si="4"/>
        <v>9.2323982545610431E-2</v>
      </c>
      <c r="K36" s="28" t="s">
        <v>56</v>
      </c>
      <c r="L36" s="24">
        <v>0</v>
      </c>
      <c r="M36" s="26">
        <f t="shared" si="6"/>
        <v>0</v>
      </c>
      <c r="N36" s="28" t="s">
        <v>56</v>
      </c>
      <c r="O36" s="25">
        <f t="shared" si="8"/>
        <v>0</v>
      </c>
      <c r="P36" s="24">
        <v>1030341</v>
      </c>
      <c r="Q36" s="26">
        <f t="shared" si="9"/>
        <v>0.32771514376208249</v>
      </c>
      <c r="R36" s="28" t="s">
        <v>56</v>
      </c>
      <c r="S36" s="25">
        <f t="shared" si="11"/>
        <v>9.2323982545610431E-2</v>
      </c>
    </row>
    <row r="37" spans="2:19" x14ac:dyDescent="0.25">
      <c r="B37" s="23" t="s">
        <v>44</v>
      </c>
      <c r="C37" s="24">
        <v>289929</v>
      </c>
      <c r="D37" s="25">
        <f t="shared" si="20"/>
        <v>5.1072811058414155E-3</v>
      </c>
      <c r="E37" s="40">
        <v>0</v>
      </c>
      <c r="F37" s="26">
        <f t="shared" si="1"/>
        <v>0</v>
      </c>
      <c r="G37" s="25">
        <f t="shared" si="2"/>
        <v>0</v>
      </c>
      <c r="H37" s="24">
        <v>289929</v>
      </c>
      <c r="I37" s="27">
        <f t="shared" si="3"/>
        <v>5.1072811058414155E-3</v>
      </c>
      <c r="J37" s="41">
        <f t="shared" si="4"/>
        <v>2.5979166058097549E-2</v>
      </c>
      <c r="K37" s="28" t="s">
        <v>56</v>
      </c>
      <c r="L37" s="24">
        <v>289929</v>
      </c>
      <c r="M37" s="26">
        <f t="shared" si="6"/>
        <v>3.6168588894971133E-2</v>
      </c>
      <c r="N37" s="28" t="s">
        <v>56</v>
      </c>
      <c r="O37" s="25">
        <f t="shared" si="8"/>
        <v>2.5979166058097549E-2</v>
      </c>
      <c r="P37" s="24">
        <v>0</v>
      </c>
      <c r="Q37" s="26">
        <f t="shared" si="9"/>
        <v>0</v>
      </c>
      <c r="R37" s="28" t="s">
        <v>56</v>
      </c>
      <c r="S37" s="25">
        <f t="shared" si="11"/>
        <v>0</v>
      </c>
    </row>
    <row r="38" spans="2:19" x14ac:dyDescent="0.25">
      <c r="B38" s="23" t="s">
        <v>45</v>
      </c>
      <c r="C38" s="24">
        <v>122</v>
      </c>
      <c r="D38" s="25">
        <f t="shared" si="20"/>
        <v>2.1491064878389288E-6</v>
      </c>
      <c r="E38" s="40">
        <v>0</v>
      </c>
      <c r="F38" s="26">
        <f t="shared" si="1"/>
        <v>0</v>
      </c>
      <c r="G38" s="25">
        <f t="shared" si="2"/>
        <v>0</v>
      </c>
      <c r="H38" s="24">
        <v>122</v>
      </c>
      <c r="I38" s="27">
        <f t="shared" si="3"/>
        <v>2.1491064878389288E-6</v>
      </c>
      <c r="J38" s="41">
        <f t="shared" si="4"/>
        <v>1.0931842827340145E-5</v>
      </c>
      <c r="K38" s="28" t="s">
        <v>56</v>
      </c>
      <c r="L38" s="24">
        <v>0</v>
      </c>
      <c r="M38" s="26">
        <f t="shared" si="6"/>
        <v>0</v>
      </c>
      <c r="N38" s="28" t="s">
        <v>56</v>
      </c>
      <c r="O38" s="25">
        <f t="shared" si="8"/>
        <v>0</v>
      </c>
      <c r="P38" s="24">
        <v>122</v>
      </c>
      <c r="Q38" s="26">
        <f t="shared" si="9"/>
        <v>3.8803898455922908E-5</v>
      </c>
      <c r="R38" s="28" t="s">
        <v>56</v>
      </c>
      <c r="S38" s="25">
        <f t="shared" si="11"/>
        <v>1.0931842827340145E-5</v>
      </c>
    </row>
    <row r="39" spans="2:19" ht="15" customHeight="1" x14ac:dyDescent="0.25">
      <c r="B39" s="23" t="s">
        <v>46</v>
      </c>
      <c r="C39" s="24">
        <v>617245</v>
      </c>
      <c r="D39" s="25">
        <f t="shared" si="20"/>
        <v>1.0873157656443767E-2</v>
      </c>
      <c r="E39" s="40">
        <v>0</v>
      </c>
      <c r="F39" s="26">
        <f t="shared" si="1"/>
        <v>0</v>
      </c>
      <c r="G39" s="25">
        <f t="shared" si="2"/>
        <v>0</v>
      </c>
      <c r="H39" s="24">
        <v>617245</v>
      </c>
      <c r="I39" s="27">
        <f t="shared" si="3"/>
        <v>1.0873157656443767E-2</v>
      </c>
      <c r="J39" s="41">
        <f t="shared" si="4"/>
        <v>5.5308404311160388E-2</v>
      </c>
      <c r="K39" s="28" t="s">
        <v>56</v>
      </c>
      <c r="L39" s="24">
        <v>0</v>
      </c>
      <c r="M39" s="26">
        <f t="shared" si="6"/>
        <v>0</v>
      </c>
      <c r="N39" s="28" t="s">
        <v>56</v>
      </c>
      <c r="O39" s="25">
        <f t="shared" si="8"/>
        <v>0</v>
      </c>
      <c r="P39" s="24">
        <v>617245</v>
      </c>
      <c r="Q39" s="26">
        <f t="shared" si="9"/>
        <v>0.19632387133136175</v>
      </c>
      <c r="R39" s="28" t="s">
        <v>56</v>
      </c>
      <c r="S39" s="25">
        <f t="shared" si="11"/>
        <v>5.5308404311160388E-2</v>
      </c>
    </row>
    <row r="40" spans="2:19" ht="45" x14ac:dyDescent="0.25">
      <c r="B40" s="23" t="s">
        <v>47</v>
      </c>
      <c r="C40" s="29">
        <v>2106598</v>
      </c>
      <c r="D40" s="25">
        <f t="shared" ref="D40:D41" si="21">C40/C$43</f>
        <v>3.7109044500561565E-2</v>
      </c>
      <c r="E40" s="40">
        <v>0</v>
      </c>
      <c r="F40" s="26">
        <f t="shared" si="1"/>
        <v>0</v>
      </c>
      <c r="G40" s="25">
        <f t="shared" si="2"/>
        <v>0</v>
      </c>
      <c r="H40" s="24">
        <v>2106598</v>
      </c>
      <c r="I40" s="27">
        <f t="shared" si="3"/>
        <v>3.7109044500561565E-2</v>
      </c>
      <c r="J40" s="41">
        <f t="shared" si="4"/>
        <v>0.18876228062614012</v>
      </c>
      <c r="K40" s="28" t="s">
        <v>56</v>
      </c>
      <c r="L40" s="24">
        <v>2106598</v>
      </c>
      <c r="M40" s="26">
        <f t="shared" si="6"/>
        <v>0.26279770919421103</v>
      </c>
      <c r="N40" s="28" t="s">
        <v>56</v>
      </c>
      <c r="O40" s="25">
        <f t="shared" si="8"/>
        <v>0.18876228062614012</v>
      </c>
      <c r="P40" s="24">
        <v>0</v>
      </c>
      <c r="Q40" s="26">
        <f t="shared" si="9"/>
        <v>0</v>
      </c>
      <c r="R40" s="28" t="s">
        <v>56</v>
      </c>
      <c r="S40" s="25">
        <f t="shared" si="11"/>
        <v>0</v>
      </c>
    </row>
    <row r="41" spans="2:19" ht="17.25" x14ac:dyDescent="0.25">
      <c r="B41" s="23" t="s">
        <v>48</v>
      </c>
      <c r="C41" s="31">
        <v>25318</v>
      </c>
      <c r="D41" s="25">
        <f t="shared" si="21"/>
        <v>4.4599244310742617E-4</v>
      </c>
      <c r="E41" s="24">
        <v>25318</v>
      </c>
      <c r="F41" s="26">
        <f>E41/E42</f>
        <v>5.5543365178517795E-4</v>
      </c>
      <c r="G41" s="25">
        <f t="shared" si="2"/>
        <v>5.5512531650343409E-4</v>
      </c>
      <c r="H41" s="24">
        <v>0</v>
      </c>
      <c r="I41" s="27">
        <v>0</v>
      </c>
      <c r="J41" s="41">
        <v>0</v>
      </c>
      <c r="K41" s="28" t="s">
        <v>56</v>
      </c>
      <c r="L41" s="24">
        <v>0</v>
      </c>
      <c r="M41" s="26">
        <v>0</v>
      </c>
      <c r="N41" s="28" t="s">
        <v>56</v>
      </c>
      <c r="O41" s="25">
        <v>0</v>
      </c>
      <c r="P41" s="24">
        <v>0</v>
      </c>
      <c r="Q41" s="26">
        <v>0</v>
      </c>
      <c r="R41" s="28" t="s">
        <v>56</v>
      </c>
      <c r="S41" s="25">
        <v>0</v>
      </c>
    </row>
    <row r="42" spans="2:19" ht="30" x14ac:dyDescent="0.25">
      <c r="B42" s="23" t="s">
        <v>49</v>
      </c>
      <c r="C42" s="24">
        <v>45582402</v>
      </c>
      <c r="D42" s="25">
        <f>C42/C$43</f>
        <v>0.802962589094116</v>
      </c>
      <c r="E42" s="24">
        <v>45582402</v>
      </c>
      <c r="F42" s="26">
        <f t="shared" si="1"/>
        <v>0.802962589094116</v>
      </c>
      <c r="G42" s="25">
        <f t="shared" si="2"/>
        <v>0.99944487468349652</v>
      </c>
      <c r="H42" s="24">
        <v>0</v>
      </c>
      <c r="I42" s="27">
        <f t="shared" si="3"/>
        <v>0</v>
      </c>
      <c r="J42" s="41">
        <f t="shared" si="4"/>
        <v>0</v>
      </c>
      <c r="K42" s="28" t="s">
        <v>56</v>
      </c>
      <c r="L42" s="24">
        <v>0</v>
      </c>
      <c r="M42" s="26">
        <f t="shared" si="6"/>
        <v>0</v>
      </c>
      <c r="N42" s="28" t="s">
        <v>56</v>
      </c>
      <c r="O42" s="25">
        <f t="shared" si="8"/>
        <v>0</v>
      </c>
      <c r="P42" s="24">
        <v>0</v>
      </c>
      <c r="Q42" s="26">
        <f t="shared" si="9"/>
        <v>0</v>
      </c>
      <c r="R42" s="28" t="s">
        <v>56</v>
      </c>
      <c r="S42" s="25">
        <f t="shared" si="11"/>
        <v>0</v>
      </c>
    </row>
    <row r="43" spans="2:19" s="36" customFormat="1" x14ac:dyDescent="0.25">
      <c r="B43" s="30" t="s">
        <v>0</v>
      </c>
      <c r="C43" s="31">
        <f>SUM(C34:C42)</f>
        <v>56767778</v>
      </c>
      <c r="D43" s="108">
        <f>SUM(D34:D42)</f>
        <v>0.99999999999999989</v>
      </c>
      <c r="E43" s="31">
        <f>SUM(E34:E42)</f>
        <v>45607720</v>
      </c>
      <c r="F43" s="38">
        <f t="shared" ref="F43:G43" si="22">SUM(F34:F42)</f>
        <v>0.80351802274590123</v>
      </c>
      <c r="G43" s="108">
        <f t="shared" si="22"/>
        <v>1</v>
      </c>
      <c r="H43" s="31">
        <f>SUM(H34:H42)</f>
        <v>11160058</v>
      </c>
      <c r="I43" s="38">
        <f t="shared" ref="I43:J43" si="23">SUM(I34:I42)</f>
        <v>0.1965914184627765</v>
      </c>
      <c r="J43" s="38">
        <f t="shared" si="23"/>
        <v>1</v>
      </c>
      <c r="K43" s="34">
        <f>J43/G43</f>
        <v>1</v>
      </c>
      <c r="L43" s="31">
        <f>SUM(L34:L42)</f>
        <v>8016044</v>
      </c>
      <c r="M43" s="38">
        <f>SUM(M34:M42)</f>
        <v>1</v>
      </c>
      <c r="N43" s="34">
        <f>M43/G43</f>
        <v>1</v>
      </c>
      <c r="O43" s="108">
        <f>SUM(O34:O42)</f>
        <v>0.71827977954953282</v>
      </c>
      <c r="P43" s="31">
        <f>SUM(P34:P42)</f>
        <v>3144014</v>
      </c>
      <c r="Q43" s="38">
        <f>SUM(Q34:Q42)</f>
        <v>1</v>
      </c>
      <c r="R43" s="34">
        <f>Q43/K43</f>
        <v>1</v>
      </c>
      <c r="S43" s="108">
        <f>SUM(S34:S42)</f>
        <v>0.28172022045046718</v>
      </c>
    </row>
    <row r="44" spans="2:19" ht="30" x14ac:dyDescent="0.25">
      <c r="B44" s="37" t="s">
        <v>50</v>
      </c>
      <c r="C44" s="24"/>
      <c r="D44" s="25"/>
      <c r="E44" s="24"/>
      <c r="F44" s="26"/>
      <c r="G44" s="25"/>
      <c r="H44" s="24"/>
      <c r="I44" s="27"/>
      <c r="J44" s="26"/>
      <c r="K44" s="28"/>
      <c r="L44" s="24"/>
      <c r="M44" s="26"/>
      <c r="N44" s="28"/>
      <c r="O44" s="25"/>
      <c r="P44" s="29"/>
      <c r="Q44" s="26"/>
      <c r="R44" s="28"/>
      <c r="S44" s="25"/>
    </row>
    <row r="45" spans="2:19" x14ac:dyDescent="0.25">
      <c r="B45" s="42" t="s">
        <v>51</v>
      </c>
      <c r="C45" s="24">
        <v>42886362</v>
      </c>
      <c r="D45" s="43">
        <f>C45/C$49</f>
        <v>0.75547015421318764</v>
      </c>
      <c r="E45" s="24">
        <v>37734275</v>
      </c>
      <c r="F45" s="44">
        <f t="shared" si="1"/>
        <v>0.66471291160982204</v>
      </c>
      <c r="G45" s="43">
        <f t="shared" si="2"/>
        <v>0.82736595909639854</v>
      </c>
      <c r="H45" s="24">
        <v>5152087</v>
      </c>
      <c r="I45" s="27">
        <f t="shared" si="3"/>
        <v>9.0757242603365595E-2</v>
      </c>
      <c r="J45" s="44">
        <f t="shared" si="4"/>
        <v>0.46165414194083937</v>
      </c>
      <c r="K45" s="45">
        <f t="shared" si="5"/>
        <v>0.55798058509082415</v>
      </c>
      <c r="L45" s="24">
        <v>3778087</v>
      </c>
      <c r="M45" s="44">
        <f t="shared" si="6"/>
        <v>0.47131565146099497</v>
      </c>
      <c r="N45" s="28">
        <f t="shared" si="7"/>
        <v>0.56965801684146977</v>
      </c>
      <c r="O45" s="25">
        <f t="shared" si="8"/>
        <v>0.33853650222964793</v>
      </c>
      <c r="P45" s="29">
        <v>1374000</v>
      </c>
      <c r="Q45" s="44">
        <f t="shared" si="9"/>
        <v>0.43702095474129571</v>
      </c>
      <c r="R45" s="45">
        <f t="shared" si="10"/>
        <v>0.52820756031416238</v>
      </c>
      <c r="S45" s="25">
        <f t="shared" si="11"/>
        <v>0.12311763971119147</v>
      </c>
    </row>
    <row r="46" spans="2:19" x14ac:dyDescent="0.25">
      <c r="B46" s="42" t="s">
        <v>52</v>
      </c>
      <c r="C46" s="24">
        <v>13539750</v>
      </c>
      <c r="D46" s="43">
        <f t="shared" ref="D46:D48" si="24">C46/C$49</f>
        <v>0.2385111849894847</v>
      </c>
      <c r="E46" s="24">
        <v>7688036</v>
      </c>
      <c r="F46" s="26">
        <f t="shared" si="1"/>
        <v>0.1354295741503217</v>
      </c>
      <c r="G46" s="25">
        <f t="shared" si="2"/>
        <v>0.16856874230941604</v>
      </c>
      <c r="H46" s="24">
        <v>5851714</v>
      </c>
      <c r="I46" s="27">
        <f t="shared" si="3"/>
        <v>0.10308161083916302</v>
      </c>
      <c r="J46" s="26">
        <f t="shared" si="4"/>
        <v>0.52434440752906486</v>
      </c>
      <c r="K46" s="28">
        <f t="shared" si="5"/>
        <v>3.1105672400794533</v>
      </c>
      <c r="L46" s="24">
        <v>4121220</v>
      </c>
      <c r="M46" s="26">
        <f t="shared" si="6"/>
        <v>0.5141214294731915</v>
      </c>
      <c r="N46" s="28">
        <f t="shared" si="7"/>
        <v>3.0499214885847392</v>
      </c>
      <c r="O46" s="25">
        <f t="shared" si="8"/>
        <v>0.3692830270236947</v>
      </c>
      <c r="P46" s="29">
        <v>1730494</v>
      </c>
      <c r="Q46" s="26">
        <f t="shared" si="9"/>
        <v>0.55040912667691688</v>
      </c>
      <c r="R46" s="28">
        <f t="shared" si="10"/>
        <v>3.2651909193616362</v>
      </c>
      <c r="S46" s="25">
        <f t="shared" si="11"/>
        <v>0.15506138050537013</v>
      </c>
    </row>
    <row r="47" spans="2:19" s="48" customFormat="1" x14ac:dyDescent="0.25">
      <c r="B47" s="42" t="s">
        <v>53</v>
      </c>
      <c r="C47" s="46">
        <v>156920</v>
      </c>
      <c r="D47" s="43">
        <f t="shared" si="24"/>
        <v>2.7642441809154483E-3</v>
      </c>
      <c r="E47" s="46">
        <v>90503</v>
      </c>
      <c r="F47" s="26">
        <f t="shared" si="1"/>
        <v>1.5942670858105456E-3</v>
      </c>
      <c r="G47" s="25">
        <f t="shared" si="2"/>
        <v>1.984378960404072E-3</v>
      </c>
      <c r="H47" s="46">
        <v>66417</v>
      </c>
      <c r="I47" s="27">
        <f t="shared" si="3"/>
        <v>1.1699770951049027E-3</v>
      </c>
      <c r="J47" s="26">
        <f t="shared" si="4"/>
        <v>5.9513131562577903E-3</v>
      </c>
      <c r="K47" s="28">
        <f t="shared" si="5"/>
        <v>2.9990809593374976</v>
      </c>
      <c r="L47" s="46">
        <v>57535</v>
      </c>
      <c r="M47" s="26">
        <f t="shared" si="6"/>
        <v>7.1774805627314421E-3</v>
      </c>
      <c r="N47" s="28">
        <f t="shared" si="7"/>
        <v>3.6169908600874892</v>
      </c>
      <c r="O47" s="25">
        <f t="shared" si="8"/>
        <v>5.1554391563197969E-3</v>
      </c>
      <c r="P47" s="47">
        <v>8882</v>
      </c>
      <c r="Q47" s="26">
        <f t="shared" si="9"/>
        <v>2.8250510334877645E-3</v>
      </c>
      <c r="R47" s="28">
        <f t="shared" si="10"/>
        <v>1.4236449236049697</v>
      </c>
      <c r="S47" s="25">
        <f t="shared" si="11"/>
        <v>7.9587399993799319E-4</v>
      </c>
    </row>
    <row r="48" spans="2:19" s="48" customFormat="1" ht="30" x14ac:dyDescent="0.25">
      <c r="B48" s="49" t="s">
        <v>54</v>
      </c>
      <c r="C48" s="46">
        <v>184746</v>
      </c>
      <c r="D48" s="43">
        <f t="shared" si="24"/>
        <v>3.254416616412219E-3</v>
      </c>
      <c r="E48" s="46">
        <v>94906</v>
      </c>
      <c r="F48" s="26">
        <f t="shared" si="1"/>
        <v>1.6718286912691914E-3</v>
      </c>
      <c r="G48" s="25">
        <f t="shared" si="2"/>
        <v>2.0809196337812984E-3</v>
      </c>
      <c r="H48" s="46">
        <v>89840</v>
      </c>
      <c r="I48" s="27">
        <f t="shared" si="3"/>
        <v>1.5825879251430274E-3</v>
      </c>
      <c r="J48" s="26">
        <f t="shared" si="4"/>
        <v>8.0501373738380219E-3</v>
      </c>
      <c r="K48" s="28">
        <f t="shared" si="5"/>
        <v>3.8685479454148299</v>
      </c>
      <c r="L48" s="46">
        <v>59202</v>
      </c>
      <c r="M48" s="26">
        <f t="shared" si="6"/>
        <v>7.3854385030820693E-3</v>
      </c>
      <c r="N48" s="28">
        <f t="shared" si="7"/>
        <v>3.549122408760101</v>
      </c>
      <c r="O48" s="25">
        <f t="shared" si="8"/>
        <v>5.3048111398704204E-3</v>
      </c>
      <c r="P48" s="47">
        <v>30638</v>
      </c>
      <c r="Q48" s="26">
        <f t="shared" si="9"/>
        <v>9.7448675482997207E-3</v>
      </c>
      <c r="R48" s="28">
        <f t="shared" si="10"/>
        <v>4.6829619895469214</v>
      </c>
      <c r="S48" s="25">
        <f t="shared" si="11"/>
        <v>2.7453262339676011E-3</v>
      </c>
    </row>
    <row r="49" spans="2:27" s="36" customFormat="1" x14ac:dyDescent="0.25">
      <c r="B49" s="30" t="s">
        <v>0</v>
      </c>
      <c r="C49" s="31">
        <f>SUM(C45:C48)</f>
        <v>56767778</v>
      </c>
      <c r="D49" s="108">
        <f>SUM(D45:D48)</f>
        <v>1</v>
      </c>
      <c r="E49" s="31">
        <f>SUM(E45:E48)</f>
        <v>45607720</v>
      </c>
      <c r="F49" s="38">
        <f t="shared" ref="F49:G49" si="25">SUM(F45:F48)</f>
        <v>0.8034085815372235</v>
      </c>
      <c r="G49" s="108">
        <f t="shared" si="25"/>
        <v>1</v>
      </c>
      <c r="H49" s="31">
        <f>SUM(H45:H48)</f>
        <v>11160058</v>
      </c>
      <c r="I49" s="38">
        <f t="shared" ref="I49:J49" si="26">SUM(I45:I48)</f>
        <v>0.19659141846277653</v>
      </c>
      <c r="J49" s="38">
        <f t="shared" si="26"/>
        <v>0.99999999999999989</v>
      </c>
      <c r="K49" s="34">
        <f>J49/G49</f>
        <v>0.99999999999999989</v>
      </c>
      <c r="L49" s="31">
        <f>SUM(L45:L48)</f>
        <v>8016044</v>
      </c>
      <c r="M49" s="38">
        <f>SUM(M45:M48)</f>
        <v>1</v>
      </c>
      <c r="N49" s="51">
        <f>M49/G49</f>
        <v>1</v>
      </c>
      <c r="O49" s="108">
        <f>SUM(O45:O48)</f>
        <v>0.71827977954953293</v>
      </c>
      <c r="P49" s="35">
        <f>SUM(P45:P48)</f>
        <v>3144014</v>
      </c>
      <c r="Q49" s="38">
        <f>SUM(Q45:Q48)</f>
        <v>1</v>
      </c>
      <c r="R49" s="51">
        <f>Q49/K49</f>
        <v>1.0000000000000002</v>
      </c>
      <c r="S49" s="108">
        <f>SUM(S45:S48)</f>
        <v>0.28172022045046718</v>
      </c>
    </row>
    <row r="50" spans="2:27" x14ac:dyDescent="0.25">
      <c r="B50" s="37" t="s">
        <v>55</v>
      </c>
      <c r="C50" s="24"/>
      <c r="D50" s="32"/>
      <c r="E50" s="24"/>
      <c r="F50" s="33"/>
      <c r="G50" s="32"/>
      <c r="H50" s="24"/>
      <c r="I50" s="50"/>
      <c r="J50" s="33"/>
      <c r="K50" s="34"/>
      <c r="L50" s="24"/>
      <c r="M50" s="33"/>
      <c r="N50" s="51"/>
      <c r="O50" s="32"/>
      <c r="P50" s="29"/>
      <c r="Q50" s="33"/>
      <c r="R50" s="51"/>
      <c r="S50" s="32"/>
    </row>
    <row r="51" spans="2:27" x14ac:dyDescent="0.25">
      <c r="B51" s="42" t="s">
        <v>51</v>
      </c>
      <c r="C51" s="24">
        <v>47482882</v>
      </c>
      <c r="D51" s="25">
        <f>C51/C$55</f>
        <v>0.83644073579910072</v>
      </c>
      <c r="E51" s="24">
        <v>40961895</v>
      </c>
      <c r="F51" s="26">
        <f t="shared" si="1"/>
        <v>0.72156946146456535</v>
      </c>
      <c r="G51" s="25">
        <f t="shared" si="2"/>
        <v>0.89813511835277016</v>
      </c>
      <c r="H51" s="24">
        <v>6520987</v>
      </c>
      <c r="I51" s="27">
        <f t="shared" si="3"/>
        <v>0.11487127433453534</v>
      </c>
      <c r="J51" s="26">
        <f t="shared" si="4"/>
        <v>0.58431479477974035</v>
      </c>
      <c r="K51" s="28">
        <f t="shared" si="5"/>
        <v>0.65058673560322</v>
      </c>
      <c r="L51" s="24">
        <v>4701670</v>
      </c>
      <c r="M51" s="26">
        <f t="shared" si="6"/>
        <v>0.58653245915316832</v>
      </c>
      <c r="N51" s="28">
        <f t="shared" si="7"/>
        <v>0.65305592351059771</v>
      </c>
      <c r="O51" s="25">
        <f t="shared" si="8"/>
        <v>0.42129440545918312</v>
      </c>
      <c r="P51" s="29">
        <v>1819317</v>
      </c>
      <c r="Q51" s="26">
        <f t="shared" si="9"/>
        <v>0.57866059120601876</v>
      </c>
      <c r="R51" s="28">
        <f t="shared" si="10"/>
        <v>0.64429124235484136</v>
      </c>
      <c r="S51" s="25">
        <f t="shared" si="11"/>
        <v>0.16302038932055729</v>
      </c>
    </row>
    <row r="52" spans="2:27" x14ac:dyDescent="0.25">
      <c r="B52" s="42" t="s">
        <v>52</v>
      </c>
      <c r="C52" s="24">
        <v>9045784</v>
      </c>
      <c r="D52" s="25">
        <f t="shared" ref="D52:D54" si="27">C52/C$55</f>
        <v>0.15934715640975061</v>
      </c>
      <c r="E52" s="24">
        <v>4529144</v>
      </c>
      <c r="F52" s="26">
        <f t="shared" si="1"/>
        <v>7.9783711104563573E-2</v>
      </c>
      <c r="G52" s="25">
        <f t="shared" si="2"/>
        <v>9.9306520913564636E-2</v>
      </c>
      <c r="H52" s="24">
        <v>4516640</v>
      </c>
      <c r="I52" s="27">
        <f t="shared" si="3"/>
        <v>7.9563445305187039E-2</v>
      </c>
      <c r="J52" s="26">
        <f t="shared" si="4"/>
        <v>0.40471474252194745</v>
      </c>
      <c r="K52" s="28">
        <f t="shared" si="5"/>
        <v>4.07540953805246</v>
      </c>
      <c r="L52" s="24">
        <v>3221446</v>
      </c>
      <c r="M52" s="26">
        <f t="shared" si="6"/>
        <v>0.40187479010843752</v>
      </c>
      <c r="N52" s="28">
        <f t="shared" si="7"/>
        <v>4.0468116938486363</v>
      </c>
      <c r="O52" s="25">
        <f t="shared" si="8"/>
        <v>0.28865853564560329</v>
      </c>
      <c r="P52" s="29">
        <v>1295194</v>
      </c>
      <c r="Q52" s="26">
        <f t="shared" si="9"/>
        <v>0.41195554472721813</v>
      </c>
      <c r="R52" s="28">
        <f t="shared" si="10"/>
        <v>4.1483232011096227</v>
      </c>
      <c r="S52" s="25">
        <f t="shared" si="11"/>
        <v>0.11605620687634419</v>
      </c>
    </row>
    <row r="53" spans="2:27" s="48" customFormat="1" x14ac:dyDescent="0.25">
      <c r="B53" s="42" t="s">
        <v>53</v>
      </c>
      <c r="C53" s="46">
        <v>122194</v>
      </c>
      <c r="D53" s="25">
        <f t="shared" si="27"/>
        <v>2.1525239194671317E-3</v>
      </c>
      <c r="E53" s="46">
        <v>65386</v>
      </c>
      <c r="F53" s="26">
        <f t="shared" si="1"/>
        <v>1.1518153837199688E-3</v>
      </c>
      <c r="G53" s="25">
        <f t="shared" si="2"/>
        <v>1.4336607925149515E-3</v>
      </c>
      <c r="H53" s="31">
        <v>56808</v>
      </c>
      <c r="I53" s="27">
        <f t="shared" si="3"/>
        <v>1.0007085357471627E-3</v>
      </c>
      <c r="J53" s="26">
        <f t="shared" si="4"/>
        <v>5.090296125701139E-3</v>
      </c>
      <c r="K53" s="28">
        <f t="shared" si="5"/>
        <v>3.5505582298666738</v>
      </c>
      <c r="L53" s="46">
        <v>50370</v>
      </c>
      <c r="M53" s="26">
        <f t="shared" si="6"/>
        <v>6.2836481436479141E-3</v>
      </c>
      <c r="N53" s="28">
        <f t="shared" si="7"/>
        <v>4.382939239501022</v>
      </c>
      <c r="O53" s="25">
        <f t="shared" si="8"/>
        <v>4.5134174033862546E-3</v>
      </c>
      <c r="P53" s="47">
        <v>6438</v>
      </c>
      <c r="Q53" s="26">
        <f t="shared" si="9"/>
        <v>2.0477008054035381E-3</v>
      </c>
      <c r="R53" s="28">
        <f t="shared" si="10"/>
        <v>1.428302159126098</v>
      </c>
      <c r="S53" s="25">
        <f t="shared" si="11"/>
        <v>5.7687872231488397E-4</v>
      </c>
    </row>
    <row r="54" spans="2:27" ht="30.75" customHeight="1" x14ac:dyDescent="0.25">
      <c r="B54" s="49" t="s">
        <v>54</v>
      </c>
      <c r="C54" s="24">
        <v>116918</v>
      </c>
      <c r="D54" s="25">
        <f t="shared" si="27"/>
        <v>2.0595838716815727E-3</v>
      </c>
      <c r="E54" s="24">
        <v>51295</v>
      </c>
      <c r="F54" s="26">
        <f t="shared" si="1"/>
        <v>9.0359358437457245E-4</v>
      </c>
      <c r="G54" s="25">
        <f t="shared" si="2"/>
        <v>1.124699941150314E-3</v>
      </c>
      <c r="H54" s="24">
        <v>65623</v>
      </c>
      <c r="I54" s="27">
        <f t="shared" si="3"/>
        <v>1.1559902873070002E-3</v>
      </c>
      <c r="J54" s="26">
        <f t="shared" si="4"/>
        <v>5.8801665726110029E-3</v>
      </c>
      <c r="K54" s="28">
        <f t="shared" si="5"/>
        <v>5.2282091938201054</v>
      </c>
      <c r="L54" s="24">
        <v>42558</v>
      </c>
      <c r="M54" s="26">
        <f t="shared" si="6"/>
        <v>5.3091025947462362E-3</v>
      </c>
      <c r="N54" s="28">
        <f t="shared" si="7"/>
        <v>4.7204613430638425</v>
      </c>
      <c r="O54" s="25">
        <f t="shared" si="8"/>
        <v>3.8134210413601792E-3</v>
      </c>
      <c r="P54" s="29">
        <v>23065</v>
      </c>
      <c r="Q54" s="26">
        <f t="shared" si="9"/>
        <v>7.3361632613595231E-3</v>
      </c>
      <c r="R54" s="28">
        <f t="shared" si="10"/>
        <v>6.5227737576444484</v>
      </c>
      <c r="S54" s="25">
        <f t="shared" si="11"/>
        <v>2.0667455312508233E-3</v>
      </c>
    </row>
    <row r="55" spans="2:27" s="36" customFormat="1" ht="15.75" thickBot="1" x14ac:dyDescent="0.3">
      <c r="B55" s="52" t="s">
        <v>0</v>
      </c>
      <c r="C55" s="53">
        <f>SUM(C51:C54)</f>
        <v>56767778</v>
      </c>
      <c r="D55" s="109">
        <f>SUM(D51:D54)</f>
        <v>1</v>
      </c>
      <c r="E55" s="53">
        <f>SUM(E51:E54)</f>
        <v>45607720</v>
      </c>
      <c r="F55" s="110">
        <f t="shared" ref="F55:G55" si="28">SUM(F51:F54)</f>
        <v>0.8034085815372235</v>
      </c>
      <c r="G55" s="109">
        <f t="shared" si="28"/>
        <v>1</v>
      </c>
      <c r="H55" s="53">
        <f>SUM(H51:H54)</f>
        <v>11160058</v>
      </c>
      <c r="I55" s="110">
        <f t="shared" ref="I55:J55" si="29">SUM(I51:I54)</f>
        <v>0.19659141846277653</v>
      </c>
      <c r="J55" s="110">
        <f t="shared" si="29"/>
        <v>0.99999999999999989</v>
      </c>
      <c r="K55" s="82">
        <f>J55/G55</f>
        <v>0.99999999999999989</v>
      </c>
      <c r="L55" s="53">
        <f>SUM(L51:L54)</f>
        <v>8016044</v>
      </c>
      <c r="M55" s="110">
        <f>SUM(M51:M54)</f>
        <v>1</v>
      </c>
      <c r="N55" s="54">
        <f>M55/G55</f>
        <v>1</v>
      </c>
      <c r="O55" s="109">
        <f>SUM(O51:O54)</f>
        <v>0.71827977954953293</v>
      </c>
      <c r="P55" s="55">
        <f>SUM(P51:P54)</f>
        <v>3144014</v>
      </c>
      <c r="Q55" s="110">
        <f>SUM(Q51:Q54)</f>
        <v>0.99999999999999989</v>
      </c>
      <c r="R55" s="82">
        <f>Q55/K55</f>
        <v>1</v>
      </c>
      <c r="S55" s="109">
        <f>SUM(S51:S54)</f>
        <v>0.28172022045046718</v>
      </c>
    </row>
    <row r="56" spans="2:27" s="56" customFormat="1" x14ac:dyDescent="0.25">
      <c r="C56" s="57"/>
      <c r="D56" s="58"/>
      <c r="E56" s="58"/>
      <c r="F56" s="58"/>
      <c r="G56" s="58"/>
      <c r="H56" s="59"/>
      <c r="I56" s="60"/>
      <c r="J56" s="61"/>
      <c r="K56" s="62"/>
      <c r="L56" s="57"/>
      <c r="M56" s="58"/>
      <c r="N56" s="62"/>
      <c r="O56" s="63"/>
      <c r="Q56" s="58"/>
      <c r="R56" s="62"/>
      <c r="S56" s="63"/>
      <c r="U56" s="64"/>
      <c r="V56" s="64"/>
      <c r="W56" s="64"/>
      <c r="X56" s="64"/>
      <c r="Y56" s="64"/>
      <c r="Z56" s="64"/>
      <c r="AA56" s="64"/>
    </row>
    <row r="57" spans="2:27" s="56" customFormat="1" x14ac:dyDescent="0.25">
      <c r="D57" s="58"/>
      <c r="E57" s="65"/>
      <c r="F57" s="58"/>
      <c r="G57" s="58"/>
      <c r="I57" s="60"/>
      <c r="J57" s="61"/>
      <c r="K57" s="61"/>
      <c r="M57" s="58"/>
      <c r="N57" s="61"/>
      <c r="O57" s="66"/>
      <c r="P57" s="67"/>
      <c r="Q57" s="68"/>
      <c r="R57" s="69"/>
      <c r="S57" s="70"/>
      <c r="U57" s="64"/>
      <c r="V57" s="64"/>
      <c r="W57" s="64"/>
      <c r="X57" s="64"/>
      <c r="Y57" s="64"/>
      <c r="Z57" s="64"/>
      <c r="AA57" s="64"/>
    </row>
    <row r="58" spans="2:27" s="56" customFormat="1" x14ac:dyDescent="0.25">
      <c r="C58" s="67"/>
      <c r="D58" s="68"/>
      <c r="E58" s="67"/>
      <c r="F58" s="70"/>
      <c r="G58" s="70"/>
      <c r="H58" s="67"/>
      <c r="I58" s="71"/>
      <c r="J58" s="69"/>
      <c r="K58" s="69"/>
      <c r="L58" s="67"/>
      <c r="M58" s="68"/>
      <c r="N58" s="69"/>
      <c r="O58" s="66"/>
      <c r="P58" s="67"/>
      <c r="Q58" s="68"/>
      <c r="R58" s="69"/>
      <c r="S58" s="70"/>
      <c r="U58" s="64"/>
      <c r="V58" s="64"/>
      <c r="W58" s="64"/>
      <c r="X58" s="64"/>
      <c r="Y58" s="64"/>
      <c r="Z58" s="64"/>
      <c r="AA58" s="64"/>
    </row>
    <row r="59" spans="2:27" s="56" customFormat="1" x14ac:dyDescent="0.25">
      <c r="C59" s="67"/>
      <c r="D59" s="68"/>
      <c r="E59" s="67"/>
      <c r="F59" s="70"/>
      <c r="G59" s="70"/>
      <c r="H59" s="67"/>
      <c r="I59" s="71"/>
      <c r="J59" s="69"/>
      <c r="K59" s="69"/>
      <c r="L59" s="67"/>
      <c r="M59" s="68"/>
      <c r="N59" s="69"/>
      <c r="O59" s="66"/>
      <c r="P59" s="67"/>
      <c r="Q59" s="68"/>
      <c r="R59" s="69"/>
      <c r="S59" s="70"/>
      <c r="U59" s="64"/>
      <c r="V59" s="64"/>
      <c r="W59" s="64"/>
      <c r="X59" s="64"/>
      <c r="Y59" s="64"/>
      <c r="Z59" s="64"/>
      <c r="AA59" s="64"/>
    </row>
    <row r="60" spans="2:27" s="64" customFormat="1" ht="13.5" customHeight="1" x14ac:dyDescent="0.25">
      <c r="B60" s="72"/>
      <c r="I60" s="73"/>
      <c r="O60" s="74"/>
      <c r="R60" s="75"/>
      <c r="S60" s="74"/>
    </row>
    <row r="61" spans="2:27" s="64" customFormat="1" ht="13.5" customHeight="1" x14ac:dyDescent="0.25">
      <c r="B61" s="56"/>
      <c r="I61" s="73"/>
      <c r="O61" s="74"/>
      <c r="R61" s="75"/>
      <c r="S61" s="74"/>
    </row>
    <row r="62" spans="2:27" s="64" customFormat="1" ht="15" customHeight="1" x14ac:dyDescent="0.25">
      <c r="B62" s="56"/>
      <c r="I62" s="73"/>
      <c r="O62" s="74"/>
      <c r="R62" s="75"/>
      <c r="S62" s="74"/>
    </row>
    <row r="65" spans="4:18" x14ac:dyDescent="0.25">
      <c r="D65" s="78"/>
      <c r="F65" s="78"/>
      <c r="G65" s="78"/>
      <c r="J65" s="78"/>
      <c r="K65" s="78"/>
      <c r="M65" s="78"/>
      <c r="N65" s="78"/>
      <c r="Q65" s="78"/>
      <c r="R65" s="78"/>
    </row>
    <row r="66" spans="4:18" x14ac:dyDescent="0.25">
      <c r="D66" s="78"/>
      <c r="F66" s="78"/>
      <c r="G66" s="78"/>
      <c r="J66" s="78"/>
      <c r="K66" s="78"/>
      <c r="M66" s="78"/>
      <c r="N66" s="78"/>
      <c r="Q66" s="78"/>
      <c r="R66" s="78"/>
    </row>
    <row r="67" spans="4:18" x14ac:dyDescent="0.25">
      <c r="D67" s="78"/>
      <c r="F67" s="78"/>
      <c r="G67" s="78"/>
      <c r="J67" s="78"/>
      <c r="K67" s="78"/>
      <c r="M67" s="78"/>
      <c r="N67" s="78"/>
      <c r="Q67" s="78"/>
      <c r="R67" s="78"/>
    </row>
  </sheetData>
  <sheetProtection algorithmName="SHA-512" hashValue="Xau7r923+U4CEQzhgXlLeg1oVwqfXzKhFmF06Rkqm1D7ligstBLvRU7cgt2o3w0RRZYrcDYN+HsRcqv+wxcLCA==" saltValue="o5tzmltbiBfrr6E3EOcc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trends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VanGilder</dc:creator>
  <cp:lastModifiedBy>Christina Stillwell-Deaner</cp:lastModifiedBy>
  <dcterms:created xsi:type="dcterms:W3CDTF">2017-05-05T15:17:33Z</dcterms:created>
  <dcterms:modified xsi:type="dcterms:W3CDTF">2017-11-21T16:00:16Z</dcterms:modified>
</cp:coreProperties>
</file>