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10" sheetId="1" r:id="rId1"/>
  </sheets>
  <definedNames>
    <definedName name="_Regression_Int" localSheetId="0" hidden="1">1</definedName>
    <definedName name="_xlnm.Print_Area" localSheetId="0">TABLE13.10!$A$1:$L$100</definedName>
    <definedName name="_xlnm.Print_Area">TABLE13.10!$A$1:$N$101</definedName>
    <definedName name="Print_Area_MI" localSheetId="0">TABLE13.10!$A$1:$N$101</definedName>
    <definedName name="PRINT_AREA_MI">TABLE13.10!$A$1:$N$101</definedName>
  </definedNames>
  <calcPr calcId="125725"/>
</workbook>
</file>

<file path=xl/calcChain.xml><?xml version="1.0" encoding="utf-8"?>
<calcChain xmlns="http://schemas.openxmlformats.org/spreadsheetml/2006/main">
  <c r="K85" i="1"/>
  <c r="I85"/>
  <c r="G85"/>
  <c r="E85"/>
  <c r="C85"/>
  <c r="K84"/>
  <c r="I84"/>
  <c r="G84"/>
  <c r="E84"/>
  <c r="C84"/>
  <c r="K83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K54"/>
  <c r="I54"/>
  <c r="G54"/>
  <c r="E54"/>
  <c r="C54"/>
  <c r="K53"/>
  <c r="I53"/>
  <c r="G53"/>
  <c r="E53"/>
  <c r="C53"/>
  <c r="K52"/>
  <c r="I52"/>
  <c r="G52"/>
  <c r="E52"/>
  <c r="C52"/>
  <c r="K86"/>
  <c r="I86"/>
  <c r="G86"/>
  <c r="E86"/>
  <c r="C86"/>
</calcChain>
</file>

<file path=xl/sharedStrings.xml><?xml version="1.0" encoding="utf-8"?>
<sst xmlns="http://schemas.openxmlformats.org/spreadsheetml/2006/main" count="74" uniqueCount="45">
  <si>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</si>
  <si>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</si>
  <si>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</si>
  <si>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</si>
  <si>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</si>
  <si>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</si>
  <si>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</si>
  <si>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</si>
  <si>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</si>
  <si>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</si>
  <si>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</si>
  <si>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</si>
  <si>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</si>
  <si>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</si>
  <si>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</si>
  <si>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</si>
  <si>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</si>
  <si>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</si>
  <si>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</si>
  <si>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</si>
  <si>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</si>
  <si>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</si>
  <si>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</si>
  <si>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</si>
  <si>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</si>
  <si>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</si>
  <si>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</t>
  </si>
  <si>
    <t>Amount in Millions (Nominal Dollars)</t>
  </si>
  <si>
    <t>Table 13.10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</si>
  <si>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</si>
  <si>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</si>
  <si>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13.10—Continued</t>
  </si>
  <si>
    <t xml:space="preserve">amounts are adjusted using a personal consumption expenditure index for health care services, U.S. Department of Commerce, Bureau of Economic </t>
  </si>
  <si>
    <t xml:space="preserve">NOTES: Beginning fiscal year 1998, capitated premiums for Medicaid eligibles enrolled in managed care plans were included in this series. Dollar </t>
  </si>
  <si>
    <t xml:space="preserve">BEA introduced a new classification system  for Personal Consumption Expenditures (PCE). With the new classification system and the release of  </t>
  </si>
  <si>
    <t xml:space="preserve">the comprehensive revision estimates, components of medical care were changed, and the base year was updated to the year 2005. PCE health </t>
  </si>
  <si>
    <t xml:space="preserve">care services now excludes eye exams (currently classified in PCE goods under corrective eyeglasses and contact lenses), and net health insurance </t>
  </si>
  <si>
    <t xml:space="preserve">(now classified under insurance services). As a result of the PCE classification change, all PCE series were restated for the entire historical period to </t>
  </si>
  <si>
    <t xml:space="preserve">SOURCES: Centers for Medicare &amp; Medicaid Services, Center for Medicaid and State Operations: Statistical Report on Medical Care: Eligibles, </t>
  </si>
  <si>
    <t xml:space="preserve">Recipients, Payments, and Services (HCFA 2082), Medicaid Statistical Information System (MSIS), and the personal health care consumption indices </t>
  </si>
  <si>
    <t>Medicaid Payments, by Eligibility Group:  Fiscal Years 1975-2009</t>
  </si>
  <si>
    <t xml:space="preserve"> Amount in Millions (Constant 2009 Dollars)</t>
  </si>
  <si>
    <t xml:space="preserve">Analysis (BEA), expressed in fiscal year 2009 dollars. With the release of the comprehensive revision of the national accounts in July of 2009, </t>
  </si>
  <si>
    <t>from the U.S. Department of Commerce; data development by the Center for Strategic Planning.</t>
  </si>
  <si>
    <t>reflect the new PCE classification structure. SCHIP payments are excluded from Medicaid.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</si>
</sst>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</numFmts>
  <fonts count="17">
    <font>
      <sz val="8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7"/>
      <name val="Helv"/>
    </font>
    <font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color theme="1"/>
      <name val="Arial"/>
      <family val="2"/>
    </font>
    <font>
      <u/>
      <sz val="8"/>
      <name val="Arial"/>
      <family val="2"/>
    </font>
    <font>
      <u/>
      <sz val="7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5" fillId="0" borderId="0" xfId="0" applyFont="1" applyBorder="1"/>
    <xf numFmtId="164" fontId="0" fillId="0" borderId="0" xfId="0" applyBorder="1"/>
    <xf numFmtId="164" fontId="4" fillId="0" borderId="0" xfId="0" applyFont="1"/>
    <xf numFmtId="164" fontId="4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2" fillId="0" borderId="0" xfId="0" applyNumberFormat="1" applyFont="1" applyBorder="1" applyAlignment="1" applyProtection="1">
      <alignment horizontal="centerContinuous" vertical="center"/>
    </xf>
    <xf numFmtId="164" fontId="3" fillId="0" borderId="0" xfId="0" applyFont="1" applyBorder="1" applyAlignment="1">
      <alignment horizontal="centerContinuous" vertical="center"/>
    </xf>
    <xf numFmtId="164" fontId="6" fillId="0" borderId="0" xfId="0" applyNumberFormat="1" applyFont="1" applyBorder="1" applyAlignment="1" applyProtection="1">
      <alignment horizontal="center" vertical="top"/>
    </xf>
    <xf numFmtId="164" fontId="7" fillId="0" borderId="0" xfId="0" applyFont="1" applyBorder="1" applyAlignment="1">
      <alignment vertical="top"/>
    </xf>
    <xf numFmtId="164" fontId="7" fillId="0" borderId="0" xfId="0" applyFont="1" applyBorder="1"/>
    <xf numFmtId="164" fontId="6" fillId="0" borderId="0" xfId="0" applyNumberFormat="1" applyFont="1" applyBorder="1" applyAlignment="1" applyProtection="1">
      <alignment horizontal="center" vertical="center"/>
    </xf>
    <xf numFmtId="164" fontId="7" fillId="0" borderId="0" xfId="0" applyFont="1" applyBorder="1" applyAlignment="1">
      <alignment vertical="center"/>
    </xf>
    <xf numFmtId="164" fontId="8" fillId="0" borderId="0" xfId="0" applyFont="1" applyBorder="1"/>
    <xf numFmtId="164" fontId="7" fillId="0" borderId="0" xfId="0" applyFont="1"/>
    <xf numFmtId="164" fontId="9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10" fillId="0" borderId="0" xfId="0" quotePrefix="1" applyNumberFormat="1" applyFont="1" applyBorder="1" applyAlignment="1" applyProtection="1">
      <alignment horizontal="left"/>
    </xf>
    <xf numFmtId="165" fontId="9" fillId="0" borderId="0" xfId="0" applyNumberFormat="1" applyFont="1" applyBorder="1" applyProtection="1"/>
    <xf numFmtId="165" fontId="8" fillId="0" borderId="0" xfId="0" applyNumberFormat="1" applyFont="1" applyBorder="1" applyProtection="1"/>
    <xf numFmtId="164" fontId="9" fillId="0" borderId="0" xfId="0" quotePrefix="1" applyFont="1" applyAlignment="1" applyProtection="1">
      <alignment horizontal="left"/>
    </xf>
    <xf numFmtId="164" fontId="9" fillId="0" borderId="0" xfId="0" applyFont="1"/>
    <xf numFmtId="166" fontId="9" fillId="0" borderId="0" xfId="1" applyNumberFormat="1" applyFont="1"/>
    <xf numFmtId="164" fontId="9" fillId="0" borderId="0" xfId="0" applyFont="1" applyAlignment="1" applyProtection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164" fontId="12" fillId="0" borderId="0" xfId="0" applyFont="1" applyBorder="1"/>
    <xf numFmtId="164" fontId="12" fillId="0" borderId="0" xfId="0" applyFont="1"/>
    <xf numFmtId="164" fontId="7" fillId="0" borderId="1" xfId="0" applyFont="1" applyBorder="1"/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Protection="1"/>
    <xf numFmtId="5" fontId="7" fillId="0" borderId="0" xfId="0" applyNumberFormat="1" applyFont="1" applyBorder="1" applyProtection="1"/>
    <xf numFmtId="37" fontId="7" fillId="0" borderId="0" xfId="0" applyNumberFormat="1" applyFont="1" applyProtection="1"/>
    <xf numFmtId="37" fontId="7" fillId="0" borderId="0" xfId="0" applyNumberFormat="1" applyFont="1" applyBorder="1" applyProtection="1"/>
    <xf numFmtId="37" fontId="12" fillId="0" borderId="0" xfId="0" applyNumberFormat="1" applyFont="1" applyBorder="1" applyProtection="1"/>
    <xf numFmtId="164" fontId="12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Protection="1"/>
    <xf numFmtId="1" fontId="7" fillId="0" borderId="0" xfId="0" applyNumberFormat="1" applyFont="1"/>
    <xf numFmtId="1" fontId="7" fillId="0" borderId="0" xfId="0" applyNumberFormat="1" applyFont="1" applyProtection="1"/>
    <xf numFmtId="164" fontId="7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Border="1" applyProtection="1"/>
    <xf numFmtId="1" fontId="7" fillId="0" borderId="0" xfId="0" applyNumberFormat="1" applyFont="1" applyBorder="1" applyProtection="1"/>
    <xf numFmtId="164" fontId="7" fillId="0" borderId="2" xfId="0" applyNumberFormat="1" applyFont="1" applyBorder="1" applyAlignment="1" applyProtection="1">
      <alignment horizontal="left"/>
    </xf>
    <xf numFmtId="164" fontId="7" fillId="0" borderId="2" xfId="0" applyFont="1" applyBorder="1"/>
    <xf numFmtId="166" fontId="7" fillId="0" borderId="2" xfId="1" applyNumberFormat="1" applyFont="1" applyBorder="1" applyProtection="1"/>
    <xf numFmtId="37" fontId="7" fillId="0" borderId="2" xfId="0" applyNumberFormat="1" applyFont="1" applyBorder="1" applyProtection="1"/>
    <xf numFmtId="1" fontId="7" fillId="0" borderId="2" xfId="0" applyNumberFormat="1" applyFont="1" applyBorder="1" applyProtection="1"/>
    <xf numFmtId="164" fontId="7" fillId="0" borderId="0" xfId="0" applyFont="1" applyAlignment="1">
      <alignment vertical="center"/>
    </xf>
    <xf numFmtId="164" fontId="9" fillId="0" borderId="0" xfId="0" applyNumberFormat="1" applyFont="1" applyAlignment="1" applyProtection="1">
      <alignment horizontal="left" vertical="center"/>
    </xf>
    <xf numFmtId="0" fontId="13" fillId="0" borderId="0" xfId="0" applyNumberFormat="1" applyFont="1" applyAlignment="1">
      <alignment vertical="center"/>
    </xf>
    <xf numFmtId="164" fontId="14" fillId="0" borderId="0" xfId="0" applyFont="1" applyBorder="1"/>
    <xf numFmtId="164" fontId="14" fillId="0" borderId="0" xfId="0" applyFont="1" applyBorder="1" applyAlignment="1">
      <alignment horizontal="centerContinuous"/>
    </xf>
    <xf numFmtId="37" fontId="14" fillId="0" borderId="0" xfId="0" applyNumberFormat="1" applyFont="1" applyBorder="1" applyProtection="1"/>
    <xf numFmtId="5" fontId="14" fillId="0" borderId="0" xfId="0" applyNumberFormat="1" applyFont="1" applyBorder="1" applyProtection="1"/>
    <xf numFmtId="165" fontId="15" fillId="0" borderId="0" xfId="0" applyNumberFormat="1" applyFont="1" applyBorder="1" applyProtection="1"/>
    <xf numFmtId="165" fontId="16" fillId="0" borderId="0" xfId="0" applyNumberFormat="1" applyFont="1" applyBorder="1" applyProtection="1"/>
    <xf numFmtId="164" fontId="15" fillId="0" borderId="0" xfId="0" applyFont="1" applyBorder="1"/>
    <xf numFmtId="164" fontId="6" fillId="0" borderId="0" xfId="0" applyNumberFormat="1" applyFont="1" applyBorder="1" applyAlignment="1" applyProtection="1">
      <alignment vertical="center"/>
    </xf>
    <xf numFmtId="164" fontId="6" fillId="0" borderId="0" xfId="0" applyNumberFormat="1" applyFont="1" applyAlignment="1" applyProtection="1">
      <alignment horizontal="center" vertical="top"/>
    </xf>
    <xf numFmtId="164" fontId="6" fillId="0" borderId="2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6" transitionEvaluation="1"/>
  <dimension ref="A1:AA153"/>
  <sheetViews>
    <sheetView showGridLines="0" tabSelected="1" topLeftCell="A76" zoomScaleNormal="100" workbookViewId="0">
      <selection activeCell="A96" sqref="A96"/>
    </sheetView>
  </sheetViews>
  <sheetFormatPr defaultColWidth="9.6640625" defaultRowHeight="11.25"/>
  <cols>
    <col min="1" max="1" width="10.6640625" style="18" customWidth="1"/>
    <col min="2" max="2" width="9.83203125" style="18" customWidth="1"/>
    <col min="3" max="3" width="10.83203125" style="18" customWidth="1"/>
    <col min="4" max="4" width="9.83203125" style="18" customWidth="1"/>
    <col min="5" max="5" width="9.6640625" style="18" customWidth="1"/>
    <col min="6" max="6" width="8.83203125" style="18" customWidth="1"/>
    <col min="7" max="8" width="9.83203125" style="18" customWidth="1"/>
    <col min="9" max="9" width="9.6640625" style="18" customWidth="1"/>
    <col min="10" max="10" width="8.83203125" style="18" customWidth="1"/>
    <col min="11" max="11" width="10" style="18" customWidth="1"/>
    <col min="12" max="12" width="4.83203125" style="58" customWidth="1"/>
    <col min="13" max="13" width="7.6640625" style="18" customWidth="1"/>
    <col min="14" max="14" width="2.6640625" style="18" customWidth="1"/>
    <col min="15" max="15" width="10.83203125" style="18" customWidth="1"/>
  </cols>
  <sheetData>
    <row r="1" spans="1:25" s="1" customFormat="1" ht="15" customHeight="1">
      <c r="A1" s="66" t="s">
        <v>28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12"/>
      <c r="N1" s="13"/>
      <c r="O1" s="14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s="2" customFormat="1" ht="14.25" customHeight="1">
      <c r="A2" s="67" t="s">
        <v>40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5"/>
      <c r="M2" s="15"/>
      <c r="N2" s="16"/>
      <c r="O2" s="14"/>
      <c r="P2" s="9"/>
      <c r="Q2" s="10"/>
      <c r="R2" s="9"/>
      <c r="S2" s="9"/>
      <c r="T2" s="9"/>
      <c r="U2" s="9"/>
      <c r="V2" s="11"/>
      <c r="W2" s="11"/>
      <c r="X2" s="11"/>
      <c r="Y2" s="8"/>
    </row>
    <row r="3" spans="1:25" s="34" customFormat="1" ht="12.75" customHeight="1">
      <c r="A3" s="30" t="s">
        <v>0</v>
      </c>
      <c r="B3" s="18"/>
      <c r="C3" s="31" t="s">
        <v>30</v>
      </c>
      <c r="D3" s="18"/>
      <c r="E3" s="31" t="s">
        <v>1</v>
      </c>
      <c r="F3" s="18"/>
      <c r="G3" s="31" t="s">
        <v>2</v>
      </c>
      <c r="H3" s="18"/>
      <c r="I3" s="31" t="s">
        <v>3</v>
      </c>
      <c r="J3" s="18"/>
      <c r="K3" s="31" t="s">
        <v>4</v>
      </c>
      <c r="L3" s="58"/>
      <c r="M3" s="32"/>
      <c r="N3" s="14"/>
      <c r="O3" s="14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s="34" customFormat="1" ht="11.25" customHeight="1">
      <c r="A4" s="35"/>
      <c r="B4" s="35"/>
      <c r="C4" s="36" t="s">
        <v>27</v>
      </c>
      <c r="D4" s="37"/>
      <c r="E4" s="37"/>
      <c r="F4" s="37"/>
      <c r="G4" s="36"/>
      <c r="H4" s="37"/>
      <c r="I4" s="37"/>
      <c r="J4" s="37"/>
      <c r="K4" s="37"/>
      <c r="L4" s="59"/>
      <c r="M4" s="14"/>
      <c r="N4" s="14"/>
      <c r="O4" s="14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s="34" customFormat="1" ht="10.15" customHeight="1">
      <c r="A5" s="30" t="s">
        <v>5</v>
      </c>
      <c r="B5" s="18"/>
      <c r="C5" s="38">
        <v>12242</v>
      </c>
      <c r="D5" s="18"/>
      <c r="E5" s="38">
        <v>2186</v>
      </c>
      <c r="F5" s="18"/>
      <c r="G5" s="38">
        <v>2062</v>
      </c>
      <c r="H5" s="18"/>
      <c r="I5" s="38">
        <v>4358</v>
      </c>
      <c r="J5" s="18"/>
      <c r="K5" s="38">
        <v>3145</v>
      </c>
      <c r="L5" s="58"/>
      <c r="M5" s="39"/>
      <c r="N5" s="14"/>
      <c r="O5" s="14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s="34" customFormat="1" ht="10.15" customHeight="1">
      <c r="A6" s="30" t="s">
        <v>6</v>
      </c>
      <c r="B6" s="18"/>
      <c r="C6" s="40">
        <v>14091</v>
      </c>
      <c r="D6" s="18"/>
      <c r="E6" s="40">
        <v>2431</v>
      </c>
      <c r="F6" s="18"/>
      <c r="G6" s="40">
        <v>2288</v>
      </c>
      <c r="H6" s="18"/>
      <c r="I6" s="40">
        <v>4910</v>
      </c>
      <c r="J6" s="18"/>
      <c r="K6" s="40">
        <v>3920</v>
      </c>
      <c r="L6" s="58"/>
      <c r="M6" s="41"/>
      <c r="N6" s="14"/>
      <c r="O6" s="14"/>
      <c r="P6" s="33"/>
      <c r="Q6" s="33"/>
      <c r="R6" s="33"/>
      <c r="S6" s="33"/>
      <c r="T6" s="33"/>
      <c r="U6" s="33"/>
      <c r="V6" s="33"/>
      <c r="W6" s="33"/>
      <c r="X6" s="33"/>
      <c r="Y6" s="33"/>
    </row>
    <row r="7" spans="1:25" s="34" customFormat="1" ht="10.15" customHeight="1">
      <c r="A7" s="30" t="s">
        <v>7</v>
      </c>
      <c r="B7" s="18"/>
      <c r="C7" s="40">
        <v>16239</v>
      </c>
      <c r="D7" s="18"/>
      <c r="E7" s="40">
        <v>2610</v>
      </c>
      <c r="F7" s="18"/>
      <c r="G7" s="40">
        <v>2606</v>
      </c>
      <c r="H7" s="18"/>
      <c r="I7" s="40">
        <v>5499</v>
      </c>
      <c r="J7" s="18"/>
      <c r="K7" s="40">
        <v>4883</v>
      </c>
      <c r="L7" s="58"/>
      <c r="M7" s="41"/>
      <c r="N7" s="14"/>
      <c r="O7" s="14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s="34" customFormat="1" ht="10.15" customHeight="1">
      <c r="A8" s="30" t="s">
        <v>8</v>
      </c>
      <c r="B8" s="18"/>
      <c r="C8" s="40">
        <v>17992</v>
      </c>
      <c r="D8" s="18"/>
      <c r="E8" s="40">
        <v>2748</v>
      </c>
      <c r="F8" s="18"/>
      <c r="G8" s="40">
        <v>2673</v>
      </c>
      <c r="H8" s="18"/>
      <c r="I8" s="40">
        <v>6308</v>
      </c>
      <c r="J8" s="18"/>
      <c r="K8" s="40">
        <v>5620</v>
      </c>
      <c r="L8" s="58"/>
      <c r="M8" s="41"/>
      <c r="N8" s="14"/>
      <c r="O8" s="14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25" s="34" customFormat="1" ht="10.15" customHeight="1">
      <c r="A9" s="30" t="s">
        <v>9</v>
      </c>
      <c r="B9" s="18"/>
      <c r="C9" s="40">
        <v>20472</v>
      </c>
      <c r="D9" s="18"/>
      <c r="E9" s="40">
        <v>2884</v>
      </c>
      <c r="F9" s="18"/>
      <c r="G9" s="40">
        <v>3021</v>
      </c>
      <c r="H9" s="18"/>
      <c r="I9" s="40">
        <v>7046</v>
      </c>
      <c r="J9" s="18"/>
      <c r="K9" s="40">
        <v>6882</v>
      </c>
      <c r="L9" s="58"/>
      <c r="M9" s="41"/>
      <c r="N9" s="14"/>
      <c r="O9" s="14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s="34" customFormat="1" ht="10.15" customHeight="1">
      <c r="A10" s="30" t="s">
        <v>10</v>
      </c>
      <c r="B10" s="18"/>
      <c r="C10" s="40">
        <v>23311</v>
      </c>
      <c r="D10" s="18"/>
      <c r="E10" s="40">
        <v>3123</v>
      </c>
      <c r="F10" s="18"/>
      <c r="G10" s="40">
        <v>3231</v>
      </c>
      <c r="H10" s="18"/>
      <c r="I10" s="40">
        <v>8739</v>
      </c>
      <c r="J10" s="18"/>
      <c r="K10" s="40">
        <v>7621</v>
      </c>
      <c r="L10" s="58"/>
      <c r="M10" s="41"/>
      <c r="N10" s="14"/>
      <c r="O10" s="14"/>
      <c r="P10" s="33"/>
      <c r="Q10" s="33"/>
      <c r="R10" s="33"/>
      <c r="S10" s="33"/>
      <c r="T10" s="33"/>
      <c r="U10" s="33"/>
      <c r="V10" s="33"/>
      <c r="W10" s="33"/>
      <c r="X10" s="33"/>
      <c r="Y10" s="33"/>
    </row>
    <row r="11" spans="1:25" s="34" customFormat="1" ht="10.15" customHeight="1">
      <c r="A11" s="30" t="s">
        <v>11</v>
      </c>
      <c r="B11" s="18"/>
      <c r="C11" s="40">
        <v>27204</v>
      </c>
      <c r="D11" s="18"/>
      <c r="E11" s="40">
        <v>3508</v>
      </c>
      <c r="F11" s="18"/>
      <c r="G11" s="40">
        <v>3763</v>
      </c>
      <c r="H11" s="18"/>
      <c r="I11" s="40">
        <v>9926</v>
      </c>
      <c r="J11" s="18"/>
      <c r="K11" s="40">
        <v>9455</v>
      </c>
      <c r="L11" s="58"/>
      <c r="M11" s="41"/>
      <c r="N11" s="14"/>
      <c r="O11" s="14"/>
      <c r="P11" s="33"/>
      <c r="Q11" s="33"/>
      <c r="R11" s="33"/>
      <c r="S11" s="33"/>
      <c r="T11" s="33"/>
      <c r="U11" s="33"/>
      <c r="V11" s="33"/>
      <c r="W11" s="33"/>
      <c r="X11" s="33"/>
      <c r="Y11" s="33"/>
    </row>
    <row r="12" spans="1:25" s="34" customFormat="1" ht="10.15" customHeight="1">
      <c r="A12" s="30" t="s">
        <v>12</v>
      </c>
      <c r="B12" s="18"/>
      <c r="C12" s="40">
        <v>29399</v>
      </c>
      <c r="D12" s="18"/>
      <c r="E12" s="40">
        <v>3473</v>
      </c>
      <c r="F12" s="18"/>
      <c r="G12" s="40">
        <v>4093</v>
      </c>
      <c r="H12" s="18"/>
      <c r="I12" s="40">
        <v>10739</v>
      </c>
      <c r="J12" s="18"/>
      <c r="K12" s="40">
        <v>10405</v>
      </c>
      <c r="L12" s="58"/>
      <c r="M12" s="41"/>
      <c r="N12" s="14"/>
      <c r="O12" s="14"/>
      <c r="P12" s="33"/>
      <c r="Q12" s="33"/>
      <c r="R12" s="33"/>
      <c r="S12" s="33"/>
      <c r="T12" s="33"/>
      <c r="U12" s="33"/>
      <c r="V12" s="33"/>
      <c r="W12" s="33"/>
      <c r="X12" s="33"/>
      <c r="Y12" s="33"/>
    </row>
    <row r="13" spans="1:25" s="34" customFormat="1" ht="10.15" customHeight="1">
      <c r="A13" s="30" t="s">
        <v>13</v>
      </c>
      <c r="B13" s="18"/>
      <c r="C13" s="40">
        <v>32391</v>
      </c>
      <c r="D13" s="18"/>
      <c r="E13" s="40">
        <v>3836</v>
      </c>
      <c r="F13" s="18"/>
      <c r="G13" s="40">
        <v>4487</v>
      </c>
      <c r="H13" s="18"/>
      <c r="I13" s="40">
        <v>11954</v>
      </c>
      <c r="J13" s="18"/>
      <c r="K13" s="40">
        <v>11367</v>
      </c>
      <c r="L13" s="58"/>
      <c r="M13" s="41"/>
      <c r="N13" s="14"/>
      <c r="O13" s="14"/>
      <c r="P13" s="33"/>
      <c r="Q13" s="33"/>
      <c r="R13" s="33"/>
      <c r="S13" s="33"/>
      <c r="T13" s="33"/>
      <c r="U13" s="33"/>
      <c r="V13" s="33"/>
      <c r="W13" s="33"/>
      <c r="X13" s="33"/>
      <c r="Y13" s="33"/>
    </row>
    <row r="14" spans="1:25" s="34" customFormat="1" ht="10.15" customHeight="1">
      <c r="A14" s="30" t="s">
        <v>14</v>
      </c>
      <c r="B14" s="18"/>
      <c r="C14" s="40">
        <v>33891</v>
      </c>
      <c r="D14" s="18"/>
      <c r="E14" s="40">
        <v>3979</v>
      </c>
      <c r="F14" s="18"/>
      <c r="G14" s="40">
        <v>4420</v>
      </c>
      <c r="H14" s="18"/>
      <c r="I14" s="40">
        <v>12815</v>
      </c>
      <c r="J14" s="18"/>
      <c r="K14" s="40">
        <v>11977</v>
      </c>
      <c r="L14" s="58"/>
      <c r="M14" s="41"/>
      <c r="N14" s="14"/>
      <c r="O14" s="14"/>
      <c r="P14" s="33"/>
      <c r="Q14" s="33"/>
      <c r="R14" s="33"/>
      <c r="S14" s="33"/>
      <c r="T14" s="33"/>
      <c r="U14" s="33"/>
      <c r="V14" s="33"/>
      <c r="W14" s="33"/>
      <c r="X14" s="33"/>
      <c r="Y14" s="33"/>
    </row>
    <row r="15" spans="1:25" s="34" customFormat="1" ht="10.15" customHeight="1">
      <c r="A15" s="30" t="s">
        <v>15</v>
      </c>
      <c r="B15" s="18"/>
      <c r="C15" s="40">
        <v>37508</v>
      </c>
      <c r="D15" s="18"/>
      <c r="E15" s="40">
        <v>4414</v>
      </c>
      <c r="F15" s="18"/>
      <c r="G15" s="40">
        <v>4746</v>
      </c>
      <c r="H15" s="18"/>
      <c r="I15" s="40">
        <v>14096</v>
      </c>
      <c r="J15" s="18"/>
      <c r="K15" s="40">
        <v>13452</v>
      </c>
      <c r="L15" s="58"/>
      <c r="M15" s="41"/>
      <c r="N15" s="14"/>
      <c r="O15" s="14"/>
      <c r="P15" s="33"/>
      <c r="Q15" s="33"/>
      <c r="R15" s="33"/>
      <c r="S15" s="33"/>
      <c r="T15" s="33"/>
      <c r="U15" s="33"/>
      <c r="V15" s="33"/>
      <c r="W15" s="33"/>
      <c r="X15" s="33"/>
      <c r="Y15" s="33"/>
    </row>
    <row r="16" spans="1:25" s="34" customFormat="1" ht="10.15" customHeight="1">
      <c r="A16" s="30" t="s">
        <v>16</v>
      </c>
      <c r="B16" s="18"/>
      <c r="C16" s="40">
        <v>41005</v>
      </c>
      <c r="D16" s="18"/>
      <c r="E16" s="40">
        <v>5135</v>
      </c>
      <c r="F16" s="18"/>
      <c r="G16" s="40">
        <v>4880</v>
      </c>
      <c r="H16" s="18"/>
      <c r="I16" s="40">
        <v>15097</v>
      </c>
      <c r="J16" s="18"/>
      <c r="K16" s="40">
        <v>14913</v>
      </c>
      <c r="L16" s="58"/>
      <c r="M16" s="41"/>
      <c r="N16" s="14"/>
      <c r="O16" s="14"/>
      <c r="P16" s="33"/>
      <c r="Q16" s="33"/>
      <c r="R16" s="33"/>
      <c r="S16" s="33"/>
      <c r="T16" s="33"/>
      <c r="U16" s="33"/>
      <c r="V16" s="33"/>
      <c r="W16" s="33"/>
      <c r="X16" s="33"/>
      <c r="Y16" s="33"/>
    </row>
    <row r="17" spans="1:25" s="34" customFormat="1" ht="10.15" customHeight="1">
      <c r="A17" s="30" t="s">
        <v>17</v>
      </c>
      <c r="B17" s="18"/>
      <c r="C17" s="40">
        <v>45050</v>
      </c>
      <c r="D17" s="18"/>
      <c r="E17" s="40">
        <v>5508</v>
      </c>
      <c r="F17" s="18"/>
      <c r="G17" s="40">
        <v>5592</v>
      </c>
      <c r="H17" s="18"/>
      <c r="I17" s="40">
        <v>16037</v>
      </c>
      <c r="J17" s="18"/>
      <c r="K17" s="40">
        <v>16817</v>
      </c>
      <c r="L17" s="58"/>
      <c r="M17" s="41"/>
      <c r="N17" s="14"/>
      <c r="O17" s="14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 s="34" customFormat="1" ht="10.15" customHeight="1">
      <c r="A18" s="30" t="s">
        <v>18</v>
      </c>
      <c r="B18" s="18"/>
      <c r="C18" s="40">
        <v>48710</v>
      </c>
      <c r="D18" s="18"/>
      <c r="E18" s="40">
        <v>5848</v>
      </c>
      <c r="F18" s="18"/>
      <c r="G18" s="40">
        <v>5883</v>
      </c>
      <c r="H18" s="18"/>
      <c r="I18" s="40">
        <v>17135</v>
      </c>
      <c r="J18" s="18"/>
      <c r="K18" s="40">
        <v>18594</v>
      </c>
      <c r="L18" s="58"/>
      <c r="M18" s="41"/>
      <c r="N18" s="14"/>
      <c r="O18" s="14"/>
      <c r="P18" s="33"/>
      <c r="Q18" s="33"/>
      <c r="R18" s="33"/>
      <c r="S18" s="33"/>
      <c r="T18" s="33"/>
      <c r="U18" s="33"/>
      <c r="V18" s="33"/>
      <c r="W18" s="33"/>
      <c r="X18" s="33"/>
      <c r="Y18" s="33"/>
    </row>
    <row r="19" spans="1:25" s="34" customFormat="1" ht="10.15" customHeight="1">
      <c r="A19" s="30" t="s">
        <v>19</v>
      </c>
      <c r="B19" s="18"/>
      <c r="C19" s="40">
        <v>54500</v>
      </c>
      <c r="D19" s="18"/>
      <c r="E19" s="40">
        <v>6892</v>
      </c>
      <c r="F19" s="18"/>
      <c r="G19" s="40">
        <v>6897</v>
      </c>
      <c r="H19" s="18"/>
      <c r="I19" s="40">
        <v>18558</v>
      </c>
      <c r="J19" s="18"/>
      <c r="K19" s="40">
        <v>20885</v>
      </c>
      <c r="L19" s="58"/>
      <c r="M19" s="41"/>
      <c r="N19" s="14"/>
      <c r="O19" s="14"/>
      <c r="P19" s="33"/>
      <c r="Q19" s="33"/>
      <c r="R19" s="33"/>
      <c r="S19" s="33"/>
      <c r="T19" s="33"/>
      <c r="U19" s="33"/>
      <c r="V19" s="33"/>
      <c r="W19" s="33"/>
      <c r="X19" s="33"/>
      <c r="Y19" s="33"/>
    </row>
    <row r="20" spans="1:25" s="34" customFormat="1" ht="10.15" customHeight="1">
      <c r="A20" s="30" t="s">
        <v>20</v>
      </c>
      <c r="B20" s="18"/>
      <c r="C20" s="40">
        <v>64859</v>
      </c>
      <c r="D20" s="18"/>
      <c r="E20" s="40">
        <v>9100</v>
      </c>
      <c r="F20" s="18"/>
      <c r="G20" s="40">
        <v>8590</v>
      </c>
      <c r="H20" s="18"/>
      <c r="I20" s="40">
        <v>21508</v>
      </c>
      <c r="J20" s="18"/>
      <c r="K20" s="40">
        <v>24404</v>
      </c>
      <c r="L20" s="58"/>
      <c r="M20" s="41"/>
      <c r="N20" s="14"/>
      <c r="O20" s="14"/>
      <c r="P20" s="33"/>
      <c r="Q20" s="33"/>
      <c r="R20" s="33"/>
      <c r="S20" s="33"/>
      <c r="T20" s="33"/>
      <c r="U20" s="33"/>
      <c r="V20" s="33"/>
      <c r="W20" s="33"/>
      <c r="X20" s="33"/>
      <c r="Y20" s="33"/>
    </row>
    <row r="21" spans="1:25" s="34" customFormat="1" ht="10.15" customHeight="1">
      <c r="A21" s="30" t="s">
        <v>21</v>
      </c>
      <c r="B21" s="18"/>
      <c r="C21" s="40">
        <v>76964</v>
      </c>
      <c r="D21" s="18"/>
      <c r="E21" s="40">
        <v>11600</v>
      </c>
      <c r="F21" s="18"/>
      <c r="G21" s="40">
        <v>10421</v>
      </c>
      <c r="H21" s="18"/>
      <c r="I21" s="40">
        <v>25444</v>
      </c>
      <c r="J21" s="18"/>
      <c r="K21" s="40">
        <v>28251</v>
      </c>
      <c r="L21" s="58"/>
      <c r="M21" s="41"/>
      <c r="N21" s="14"/>
      <c r="O21" s="14"/>
      <c r="P21" s="33"/>
      <c r="Q21" s="33"/>
      <c r="R21" s="33"/>
      <c r="S21" s="33"/>
      <c r="T21" s="33"/>
      <c r="U21" s="33"/>
      <c r="V21" s="33"/>
      <c r="W21" s="33"/>
      <c r="X21" s="33"/>
      <c r="Y21" s="33"/>
    </row>
    <row r="22" spans="1:25" s="34" customFormat="1" ht="10.15" customHeight="1">
      <c r="A22" s="30" t="s">
        <v>22</v>
      </c>
      <c r="B22" s="18"/>
      <c r="C22" s="40">
        <v>91480</v>
      </c>
      <c r="D22" s="18"/>
      <c r="E22" s="40">
        <v>14758</v>
      </c>
      <c r="F22" s="18"/>
      <c r="G22" s="40">
        <v>12403</v>
      </c>
      <c r="H22" s="18"/>
      <c r="I22" s="40">
        <v>29089</v>
      </c>
      <c r="J22" s="18"/>
      <c r="K22" s="40">
        <v>34004</v>
      </c>
      <c r="L22" s="58"/>
      <c r="M22" s="41"/>
      <c r="N22" s="14"/>
      <c r="O22" s="14"/>
      <c r="P22" s="33"/>
      <c r="Q22" s="33"/>
      <c r="R22" s="33"/>
      <c r="S22" s="33"/>
      <c r="T22" s="33"/>
      <c r="U22" s="33"/>
      <c r="V22" s="33"/>
      <c r="W22" s="33"/>
      <c r="X22" s="33"/>
      <c r="Y22" s="33"/>
    </row>
    <row r="23" spans="1:25" s="34" customFormat="1" ht="10.15" customHeight="1">
      <c r="A23" s="30" t="s">
        <v>23</v>
      </c>
      <c r="B23" s="18"/>
      <c r="C23" s="40">
        <v>101709</v>
      </c>
      <c r="D23" s="40"/>
      <c r="E23" s="40">
        <v>16504</v>
      </c>
      <c r="F23" s="40"/>
      <c r="G23" s="40">
        <v>13605</v>
      </c>
      <c r="H23" s="40"/>
      <c r="I23" s="40">
        <v>31554</v>
      </c>
      <c r="J23" s="40"/>
      <c r="K23" s="40">
        <v>38655</v>
      </c>
      <c r="L23" s="60"/>
      <c r="M23" s="41"/>
      <c r="N23" s="14"/>
      <c r="O23" s="14"/>
      <c r="P23" s="33"/>
      <c r="Q23" s="33"/>
      <c r="R23" s="33"/>
      <c r="S23" s="33"/>
      <c r="T23" s="33"/>
      <c r="U23" s="33"/>
      <c r="V23" s="33"/>
      <c r="W23" s="33"/>
      <c r="X23" s="33"/>
      <c r="Y23" s="33"/>
    </row>
    <row r="24" spans="1:25" s="34" customFormat="1">
      <c r="A24" s="30" t="s">
        <v>24</v>
      </c>
      <c r="B24" s="18"/>
      <c r="C24" s="40">
        <v>108270</v>
      </c>
      <c r="D24" s="40"/>
      <c r="E24" s="40">
        <v>17302</v>
      </c>
      <c r="F24" s="40"/>
      <c r="G24" s="40">
        <v>13585</v>
      </c>
      <c r="H24" s="40"/>
      <c r="I24" s="40">
        <v>33618</v>
      </c>
      <c r="J24" s="40"/>
      <c r="K24" s="40">
        <v>42298</v>
      </c>
      <c r="L24" s="60"/>
      <c r="M24" s="41"/>
      <c r="N24" s="41"/>
      <c r="O24" s="14"/>
      <c r="P24" s="42"/>
      <c r="Q24" s="33"/>
      <c r="R24" s="33"/>
      <c r="S24" s="33"/>
      <c r="T24" s="33"/>
      <c r="U24" s="33"/>
      <c r="V24" s="33"/>
      <c r="W24" s="33"/>
      <c r="X24" s="33"/>
      <c r="Y24" s="33"/>
    </row>
    <row r="25" spans="1:25" s="34" customFormat="1">
      <c r="A25" s="30">
        <v>1995</v>
      </c>
      <c r="B25" s="18"/>
      <c r="C25" s="40">
        <v>120141</v>
      </c>
      <c r="D25" s="40"/>
      <c r="E25" s="40">
        <v>17976</v>
      </c>
      <c r="F25" s="40"/>
      <c r="G25" s="40">
        <v>13511</v>
      </c>
      <c r="H25" s="40"/>
      <c r="I25" s="40">
        <v>36527</v>
      </c>
      <c r="J25" s="40"/>
      <c r="K25" s="40">
        <v>49418</v>
      </c>
      <c r="L25" s="60"/>
      <c r="M25" s="41"/>
      <c r="N25" s="41"/>
      <c r="O25" s="14"/>
      <c r="P25" s="42"/>
      <c r="Q25" s="33"/>
      <c r="R25" s="33"/>
      <c r="S25" s="33"/>
      <c r="T25" s="33"/>
      <c r="U25" s="33"/>
      <c r="V25" s="33"/>
      <c r="W25" s="33"/>
      <c r="X25" s="33"/>
      <c r="Y25" s="33"/>
    </row>
    <row r="26" spans="1:25" s="34" customFormat="1">
      <c r="A26" s="30">
        <v>1996</v>
      </c>
      <c r="B26" s="18"/>
      <c r="C26" s="40">
        <v>121685</v>
      </c>
      <c r="D26" s="40"/>
      <c r="E26" s="40">
        <v>17544</v>
      </c>
      <c r="F26" s="40"/>
      <c r="G26" s="40">
        <v>12275</v>
      </c>
      <c r="H26" s="40"/>
      <c r="I26" s="40">
        <v>36947</v>
      </c>
      <c r="J26" s="40"/>
      <c r="K26" s="40">
        <v>52065</v>
      </c>
      <c r="L26" s="60"/>
      <c r="M26" s="41"/>
      <c r="N26" s="41"/>
      <c r="O26" s="14"/>
      <c r="P26" s="42"/>
      <c r="Q26" s="33"/>
      <c r="R26" s="33"/>
      <c r="S26" s="33"/>
      <c r="T26" s="33"/>
      <c r="U26" s="33"/>
      <c r="V26" s="33"/>
      <c r="W26" s="33"/>
      <c r="X26" s="33"/>
      <c r="Y26" s="33"/>
    </row>
    <row r="27" spans="1:25" s="34" customFormat="1">
      <c r="A27" s="30">
        <v>1997</v>
      </c>
      <c r="B27" s="18"/>
      <c r="C27" s="40">
        <v>124430</v>
      </c>
      <c r="D27" s="40"/>
      <c r="E27" s="40">
        <v>17544</v>
      </c>
      <c r="F27" s="40"/>
      <c r="G27" s="40">
        <v>12307</v>
      </c>
      <c r="H27" s="40"/>
      <c r="I27" s="40">
        <v>37721</v>
      </c>
      <c r="J27" s="40"/>
      <c r="K27" s="40">
        <v>54130</v>
      </c>
      <c r="L27" s="60"/>
      <c r="M27" s="41"/>
      <c r="N27" s="41"/>
      <c r="O27" s="14"/>
      <c r="P27" s="42"/>
      <c r="Q27" s="33"/>
      <c r="R27" s="33"/>
      <c r="S27" s="33"/>
      <c r="T27" s="33"/>
      <c r="U27" s="33"/>
      <c r="V27" s="33"/>
      <c r="W27" s="33"/>
      <c r="X27" s="33"/>
      <c r="Y27" s="33"/>
    </row>
    <row r="28" spans="1:25" s="34" customFormat="1">
      <c r="A28" s="30">
        <v>1998</v>
      </c>
      <c r="B28" s="18"/>
      <c r="C28" s="40">
        <v>142260</v>
      </c>
      <c r="D28" s="40"/>
      <c r="E28" s="40">
        <v>22896</v>
      </c>
      <c r="F28" s="40"/>
      <c r="G28" s="40">
        <v>14865</v>
      </c>
      <c r="H28" s="40"/>
      <c r="I28" s="40">
        <v>40601</v>
      </c>
      <c r="J28" s="40"/>
      <c r="K28" s="40">
        <v>60374</v>
      </c>
      <c r="L28" s="60"/>
      <c r="M28" s="41"/>
      <c r="N28" s="41"/>
      <c r="O28" s="14"/>
      <c r="P28" s="42"/>
      <c r="Q28" s="33"/>
      <c r="R28" s="33"/>
      <c r="S28" s="33"/>
      <c r="T28" s="33"/>
      <c r="U28" s="33"/>
      <c r="V28" s="33"/>
      <c r="W28" s="33"/>
      <c r="X28" s="33"/>
      <c r="Y28" s="33"/>
    </row>
    <row r="29" spans="1:25" s="34" customFormat="1">
      <c r="A29" s="30">
        <v>1999</v>
      </c>
      <c r="B29" s="18"/>
      <c r="C29" s="40">
        <v>153479</v>
      </c>
      <c r="D29" s="40"/>
      <c r="E29" s="40">
        <v>24151</v>
      </c>
      <c r="F29" s="40"/>
      <c r="G29" s="40">
        <v>15801</v>
      </c>
      <c r="H29" s="40"/>
      <c r="I29" s="40">
        <v>42522</v>
      </c>
      <c r="J29" s="40"/>
      <c r="K29" s="40">
        <v>65850</v>
      </c>
      <c r="L29" s="60"/>
      <c r="M29" s="41"/>
      <c r="N29" s="41"/>
      <c r="O29" s="14"/>
      <c r="P29" s="42"/>
      <c r="Q29" s="33"/>
      <c r="R29" s="33"/>
      <c r="S29" s="33"/>
      <c r="T29" s="33"/>
      <c r="U29" s="33"/>
      <c r="V29" s="33"/>
      <c r="W29" s="33"/>
      <c r="X29" s="33"/>
      <c r="Y29" s="33"/>
    </row>
    <row r="30" spans="1:25" s="34" customFormat="1">
      <c r="A30" s="30">
        <v>2000</v>
      </c>
      <c r="B30" s="18"/>
      <c r="C30" s="40">
        <v>168307</v>
      </c>
      <c r="D30" s="40"/>
      <c r="E30" s="40">
        <v>26775</v>
      </c>
      <c r="F30" s="40"/>
      <c r="G30" s="40">
        <v>17763</v>
      </c>
      <c r="H30" s="40"/>
      <c r="I30" s="40">
        <v>44503</v>
      </c>
      <c r="J30" s="40"/>
      <c r="K30" s="40">
        <v>72742</v>
      </c>
      <c r="L30" s="60"/>
      <c r="M30" s="41"/>
      <c r="N30" s="41"/>
      <c r="O30" s="14"/>
      <c r="P30" s="42"/>
      <c r="Q30" s="33"/>
      <c r="R30" s="33"/>
      <c r="S30" s="33"/>
      <c r="T30" s="33"/>
      <c r="U30" s="33"/>
      <c r="V30" s="33"/>
      <c r="W30" s="33"/>
      <c r="X30" s="33"/>
      <c r="Y30" s="33"/>
    </row>
    <row r="31" spans="1:25" s="34" customFormat="1">
      <c r="A31" s="30">
        <v>2001</v>
      </c>
      <c r="B31" s="18"/>
      <c r="C31" s="40">
        <v>186905</v>
      </c>
      <c r="D31" s="40"/>
      <c r="E31" s="40">
        <v>30636</v>
      </c>
      <c r="F31" s="40"/>
      <c r="G31" s="40">
        <v>20170</v>
      </c>
      <c r="H31" s="40"/>
      <c r="I31" s="40">
        <v>48356</v>
      </c>
      <c r="J31" s="40"/>
      <c r="K31" s="40">
        <v>80386</v>
      </c>
      <c r="L31" s="60"/>
      <c r="M31" s="41"/>
      <c r="N31" s="41"/>
      <c r="O31" s="14"/>
      <c r="P31" s="42"/>
      <c r="Q31" s="33"/>
      <c r="R31" s="33"/>
      <c r="S31" s="33"/>
      <c r="T31" s="33"/>
      <c r="U31" s="33"/>
      <c r="V31" s="33"/>
      <c r="W31" s="33"/>
      <c r="X31" s="33"/>
      <c r="Y31" s="33"/>
    </row>
    <row r="32" spans="1:25" s="34" customFormat="1">
      <c r="A32" s="30">
        <v>2002</v>
      </c>
      <c r="B32" s="18"/>
      <c r="C32" s="40">
        <v>213497</v>
      </c>
      <c r="D32" s="40"/>
      <c r="E32" s="40">
        <v>35890</v>
      </c>
      <c r="F32" s="40"/>
      <c r="G32" s="40">
        <v>23635</v>
      </c>
      <c r="H32" s="40"/>
      <c r="I32" s="40">
        <v>51924</v>
      </c>
      <c r="J32" s="40"/>
      <c r="K32" s="40">
        <v>92414</v>
      </c>
      <c r="L32" s="60"/>
      <c r="M32" s="41"/>
      <c r="N32" s="41"/>
      <c r="O32" s="14"/>
      <c r="P32" s="42"/>
      <c r="Q32" s="33"/>
      <c r="R32" s="33"/>
      <c r="S32" s="33"/>
      <c r="T32" s="33"/>
      <c r="U32" s="33"/>
      <c r="V32" s="33"/>
      <c r="W32" s="33"/>
      <c r="X32" s="33"/>
      <c r="Y32" s="33"/>
    </row>
    <row r="33" spans="1:25" s="34" customFormat="1">
      <c r="A33" s="30">
        <v>2003</v>
      </c>
      <c r="B33" s="18"/>
      <c r="C33" s="40">
        <v>233206</v>
      </c>
      <c r="D33" s="40"/>
      <c r="E33" s="40">
        <v>39871</v>
      </c>
      <c r="F33" s="40"/>
      <c r="G33" s="40">
        <v>26800</v>
      </c>
      <c r="H33" s="40"/>
      <c r="I33" s="40">
        <v>55271</v>
      </c>
      <c r="J33" s="40"/>
      <c r="K33" s="40">
        <v>102014</v>
      </c>
      <c r="L33" s="60"/>
      <c r="M33" s="41"/>
      <c r="N33" s="41"/>
      <c r="O33" s="14"/>
      <c r="P33" s="42"/>
      <c r="Q33" s="33"/>
      <c r="R33" s="33"/>
      <c r="S33" s="33"/>
      <c r="T33" s="33"/>
      <c r="U33" s="33"/>
      <c r="V33" s="33"/>
      <c r="W33" s="33"/>
      <c r="X33" s="33"/>
      <c r="Y33" s="33"/>
    </row>
    <row r="34" spans="1:25" s="34" customFormat="1">
      <c r="A34" s="30">
        <v>2004</v>
      </c>
      <c r="B34" s="18"/>
      <c r="C34" s="40">
        <v>257748.43530899999</v>
      </c>
      <c r="D34" s="40"/>
      <c r="E34" s="40">
        <v>44204.834741999999</v>
      </c>
      <c r="F34" s="40"/>
      <c r="G34" s="40">
        <v>30720.502757999999</v>
      </c>
      <c r="H34" s="40"/>
      <c r="I34" s="40">
        <v>59541.456809000003</v>
      </c>
      <c r="J34" s="40"/>
      <c r="K34" s="40">
        <v>111613.968265</v>
      </c>
      <c r="L34" s="60"/>
      <c r="M34" s="41"/>
      <c r="N34" s="41"/>
      <c r="O34" s="14"/>
      <c r="P34" s="42"/>
      <c r="Q34" s="33"/>
      <c r="R34" s="33"/>
      <c r="S34" s="33"/>
      <c r="T34" s="33"/>
      <c r="U34" s="33"/>
      <c r="V34" s="33"/>
      <c r="W34" s="33"/>
      <c r="X34" s="33"/>
      <c r="Y34" s="33"/>
    </row>
    <row r="35" spans="1:25" s="34" customFormat="1">
      <c r="A35" s="30">
        <v>2005</v>
      </c>
      <c r="B35" s="18"/>
      <c r="C35" s="40">
        <v>273202.75017200003</v>
      </c>
      <c r="D35" s="40"/>
      <c r="E35" s="40">
        <v>46846.073175999998</v>
      </c>
      <c r="F35" s="40"/>
      <c r="G35" s="40">
        <v>32214.665932</v>
      </c>
      <c r="H35" s="40"/>
      <c r="I35" s="40">
        <v>62929.039209000002</v>
      </c>
      <c r="J35" s="40"/>
      <c r="K35" s="40">
        <v>118683.158532</v>
      </c>
      <c r="L35" s="60"/>
      <c r="M35" s="41"/>
      <c r="N35" s="41"/>
      <c r="O35" s="14"/>
      <c r="P35" s="42"/>
      <c r="Q35" s="33"/>
      <c r="R35" s="33"/>
      <c r="S35" s="33"/>
      <c r="T35" s="33"/>
      <c r="U35" s="33"/>
      <c r="V35" s="33"/>
      <c r="W35" s="33"/>
      <c r="X35" s="33"/>
      <c r="Y35" s="33"/>
    </row>
    <row r="36" spans="1:25" s="34" customFormat="1">
      <c r="A36" s="30">
        <v>2006</v>
      </c>
      <c r="B36" s="18"/>
      <c r="C36" s="40">
        <v>265048.88807500002</v>
      </c>
      <c r="D36" s="40"/>
      <c r="E36" s="40">
        <v>49611.56637</v>
      </c>
      <c r="F36" s="40"/>
      <c r="G36" s="40">
        <v>32682.314387999999</v>
      </c>
      <c r="H36" s="40"/>
      <c r="I36" s="40">
        <v>57456.964053000003</v>
      </c>
      <c r="J36" s="40"/>
      <c r="K36" s="40">
        <v>114745.34987000001</v>
      </c>
      <c r="L36" s="60"/>
      <c r="M36" s="41"/>
      <c r="N36" s="41"/>
      <c r="O36" s="14"/>
      <c r="P36" s="42"/>
      <c r="Q36" s="33"/>
      <c r="R36" s="33"/>
      <c r="S36" s="33"/>
      <c r="T36" s="33"/>
      <c r="U36" s="33"/>
      <c r="V36" s="33"/>
      <c r="W36" s="33"/>
      <c r="X36" s="33"/>
      <c r="Y36" s="33"/>
    </row>
    <row r="37" spans="1:25" s="34" customFormat="1">
      <c r="A37" s="30">
        <v>2007</v>
      </c>
      <c r="B37" s="18"/>
      <c r="C37" s="40">
        <v>276246.42945300002</v>
      </c>
      <c r="D37" s="40"/>
      <c r="E37" s="40">
        <v>53716.279931999998</v>
      </c>
      <c r="F37" s="40"/>
      <c r="G37" s="40">
        <v>34153.220738999997</v>
      </c>
      <c r="H37" s="40"/>
      <c r="I37" s="40">
        <v>57179.292163999999</v>
      </c>
      <c r="J37" s="40"/>
      <c r="K37" s="40">
        <v>119616.51599699999</v>
      </c>
      <c r="L37" s="60"/>
      <c r="M37" s="41"/>
      <c r="N37" s="41"/>
      <c r="O37" s="14"/>
      <c r="P37" s="42"/>
      <c r="Q37" s="33"/>
      <c r="R37" s="33"/>
      <c r="S37" s="33"/>
      <c r="T37" s="33"/>
      <c r="U37" s="33"/>
      <c r="V37" s="33"/>
      <c r="W37" s="33"/>
      <c r="X37" s="33"/>
      <c r="Y37" s="33"/>
    </row>
    <row r="38" spans="1:25" s="34" customFormat="1">
      <c r="A38" s="30">
        <v>2008</v>
      </c>
      <c r="B38" s="18"/>
      <c r="C38" s="40">
        <v>296829.61248800001</v>
      </c>
      <c r="D38" s="40"/>
      <c r="E38" s="40">
        <v>57136.620525999999</v>
      </c>
      <c r="F38" s="40"/>
      <c r="G38" s="40">
        <v>37697.615209000003</v>
      </c>
      <c r="H38" s="40"/>
      <c r="I38" s="40">
        <v>61130.792853999999</v>
      </c>
      <c r="J38" s="40"/>
      <c r="K38" s="40">
        <v>129039.64934600001</v>
      </c>
      <c r="L38" s="60"/>
      <c r="M38" s="41"/>
      <c r="N38" s="41"/>
      <c r="O38" s="14"/>
      <c r="P38" s="42"/>
      <c r="Q38" s="33"/>
      <c r="R38" s="33"/>
      <c r="S38" s="33"/>
      <c r="T38" s="33"/>
      <c r="U38" s="33"/>
      <c r="V38" s="33"/>
      <c r="W38" s="33"/>
      <c r="X38" s="33"/>
      <c r="Y38" s="33"/>
    </row>
    <row r="39" spans="1:25" s="34" customFormat="1" ht="11.1" customHeight="1">
      <c r="A39" s="30">
        <v>2009</v>
      </c>
      <c r="B39" s="18"/>
      <c r="C39" s="40">
        <v>325818.62236699997</v>
      </c>
      <c r="D39" s="40"/>
      <c r="E39" s="40">
        <v>64022.018348999998</v>
      </c>
      <c r="F39" s="40"/>
      <c r="G39" s="40">
        <v>45422.800956999999</v>
      </c>
      <c r="H39" s="40"/>
      <c r="I39" s="40">
        <v>64331.858655999997</v>
      </c>
      <c r="J39" s="40"/>
      <c r="K39" s="40">
        <v>141596.48325200001</v>
      </c>
      <c r="L39" s="60"/>
      <c r="M39" s="14"/>
      <c r="N39" s="14"/>
      <c r="O39" s="14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>
      <c r="A40" s="55" t="s">
        <v>25</v>
      </c>
      <c r="M40" s="14"/>
      <c r="N40" s="14"/>
      <c r="O40" s="1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>
      <c r="M41" s="14"/>
      <c r="N41" s="14"/>
      <c r="O41" s="1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>
      <c r="M42" s="14"/>
      <c r="N42" s="14"/>
      <c r="O42" s="1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>
      <c r="M43" s="14"/>
      <c r="N43" s="14"/>
      <c r="O43" s="1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>
      <c r="M44" s="14"/>
      <c r="N44" s="14"/>
      <c r="O44" s="1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>
      <c r="M45" s="14"/>
      <c r="N45" s="14"/>
      <c r="O45" s="13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6.5" customHeight="1">
      <c r="M46" s="14"/>
      <c r="N46" s="14"/>
      <c r="O46" s="17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2">
      <c r="M47" s="14"/>
      <c r="N47" s="14"/>
      <c r="O47" s="17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s="1" customFormat="1" ht="15" customHeight="1">
      <c r="A48" s="66" t="s">
        <v>31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12"/>
      <c r="N48" s="13"/>
      <c r="O48" s="1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s="2" customFormat="1" ht="15" customHeight="1">
      <c r="A49" s="67" t="s">
        <v>40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5"/>
      <c r="M49" s="15"/>
      <c r="N49" s="16"/>
      <c r="O49" s="16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34" customFormat="1" ht="12.75" customHeight="1">
      <c r="A50" s="30" t="s">
        <v>0</v>
      </c>
      <c r="B50" s="18"/>
      <c r="C50" s="31" t="s">
        <v>30</v>
      </c>
      <c r="D50" s="18"/>
      <c r="E50" s="31" t="s">
        <v>1</v>
      </c>
      <c r="F50" s="18"/>
      <c r="G50" s="31" t="s">
        <v>2</v>
      </c>
      <c r="H50" s="18"/>
      <c r="I50" s="31" t="s">
        <v>3</v>
      </c>
      <c r="J50" s="18"/>
      <c r="K50" s="31" t="s">
        <v>4</v>
      </c>
      <c r="L50" s="58"/>
      <c r="M50" s="32"/>
      <c r="N50" s="14"/>
      <c r="O50" s="14"/>
      <c r="P50" s="33"/>
      <c r="Q50" s="33"/>
      <c r="R50" s="33"/>
      <c r="S50" s="33"/>
      <c r="T50" s="33"/>
      <c r="U50" s="33"/>
      <c r="V50" s="33"/>
      <c r="W50" s="33"/>
      <c r="X50" s="33"/>
      <c r="Y50" s="33"/>
    </row>
    <row r="51" spans="1:25" s="34" customFormat="1" ht="11.25" customHeight="1">
      <c r="A51" s="35"/>
      <c r="B51" s="35"/>
      <c r="C51" s="37" t="s">
        <v>41</v>
      </c>
      <c r="D51" s="37"/>
      <c r="E51" s="36"/>
      <c r="F51" s="37"/>
      <c r="G51" s="37"/>
      <c r="H51" s="37"/>
      <c r="I51" s="37"/>
      <c r="J51" s="37"/>
      <c r="K51" s="37"/>
      <c r="L51" s="59"/>
      <c r="M51" s="14"/>
      <c r="N51" s="14"/>
      <c r="O51" s="14"/>
      <c r="P51" s="33"/>
      <c r="Q51" s="33"/>
      <c r="R51" s="33"/>
      <c r="S51" s="33"/>
      <c r="T51" s="33"/>
      <c r="U51" s="33"/>
      <c r="V51" s="33"/>
      <c r="W51" s="33"/>
      <c r="X51" s="33"/>
      <c r="Y51" s="33"/>
    </row>
    <row r="52" spans="1:25" s="34" customFormat="1" ht="10.15" customHeight="1">
      <c r="A52" s="30" t="s">
        <v>5</v>
      </c>
      <c r="B52" s="18"/>
      <c r="C52" s="38">
        <f>C5/0.13952</f>
        <v>87743.692660550456</v>
      </c>
      <c r="D52" s="38"/>
      <c r="E52" s="38">
        <f>E5/0.13952</f>
        <v>15668.004587155963</v>
      </c>
      <c r="F52" s="38" t="s">
        <v>26</v>
      </c>
      <c r="G52" s="38">
        <f>G5/0.13952</f>
        <v>14779.243119266055</v>
      </c>
      <c r="H52" s="38" t="s">
        <v>26</v>
      </c>
      <c r="I52" s="38">
        <f>I5/0.13952</f>
        <v>31235.665137614676</v>
      </c>
      <c r="J52" s="38" t="s">
        <v>26</v>
      </c>
      <c r="K52" s="38">
        <f>K5/0.13952</f>
        <v>22541.57110091743</v>
      </c>
      <c r="L52" s="61"/>
      <c r="M52" s="41"/>
      <c r="N52" s="39"/>
      <c r="O52" s="14"/>
      <c r="P52" s="43"/>
      <c r="Q52" s="33"/>
      <c r="R52" s="33"/>
      <c r="S52" s="33"/>
      <c r="T52" s="33"/>
      <c r="U52" s="33"/>
      <c r="V52" s="33"/>
      <c r="W52" s="33"/>
      <c r="X52" s="33"/>
      <c r="Y52" s="33"/>
    </row>
    <row r="53" spans="1:25" s="34" customFormat="1" ht="10.15" customHeight="1">
      <c r="A53" s="30" t="s">
        <v>6</v>
      </c>
      <c r="B53" s="18"/>
      <c r="C53" s="44">
        <f>C6/0.15752</f>
        <v>89455.307262569841</v>
      </c>
      <c r="D53" s="18"/>
      <c r="E53" s="44">
        <f>E6/0.15752</f>
        <v>15432.96089385475</v>
      </c>
      <c r="F53" s="45"/>
      <c r="G53" s="44">
        <f>G6/0.15752</f>
        <v>14525.13966480447</v>
      </c>
      <c r="H53" s="18"/>
      <c r="I53" s="44">
        <f>I6/0.15752</f>
        <v>31170.64499746064</v>
      </c>
      <c r="J53" s="18"/>
      <c r="K53" s="44">
        <f>K6/0.15752</f>
        <v>24885.728796343323</v>
      </c>
      <c r="L53" s="58"/>
      <c r="M53" s="41"/>
      <c r="N53" s="14"/>
      <c r="O53" s="14"/>
      <c r="P53" s="43"/>
      <c r="Q53" s="33"/>
      <c r="R53" s="33"/>
      <c r="S53" s="33"/>
      <c r="T53" s="33"/>
      <c r="U53" s="33"/>
      <c r="V53" s="33"/>
      <c r="W53" s="33"/>
      <c r="X53" s="33"/>
      <c r="Y53" s="33"/>
    </row>
    <row r="54" spans="1:25" s="34" customFormat="1" ht="10.15" customHeight="1">
      <c r="A54" s="30" t="s">
        <v>7</v>
      </c>
      <c r="B54" s="18"/>
      <c r="C54" s="44">
        <f>C7/0.17094</f>
        <v>94998.244998244991</v>
      </c>
      <c r="D54" s="18"/>
      <c r="E54" s="44">
        <f>E7/0.17094</f>
        <v>15268.515268515268</v>
      </c>
      <c r="F54" s="45"/>
      <c r="G54" s="44">
        <f>G7/0.17094</f>
        <v>15245.115245115245</v>
      </c>
      <c r="H54" s="18"/>
      <c r="I54" s="44">
        <f>I7/0.17094</f>
        <v>32169.182169182168</v>
      </c>
      <c r="J54" s="18"/>
      <c r="K54" s="44">
        <f>K7/0.17094</f>
        <v>28565.578565578566</v>
      </c>
      <c r="L54" s="58"/>
      <c r="M54" s="41"/>
      <c r="N54" s="14"/>
      <c r="O54" s="14"/>
      <c r="P54" s="43"/>
      <c r="Q54" s="33"/>
      <c r="R54" s="33"/>
      <c r="S54" s="33"/>
      <c r="T54" s="33"/>
      <c r="U54" s="33"/>
      <c r="V54" s="33"/>
      <c r="W54" s="33"/>
      <c r="X54" s="33"/>
      <c r="Y54" s="33"/>
    </row>
    <row r="55" spans="1:25" s="34" customFormat="1" ht="10.15" customHeight="1">
      <c r="A55" s="30" t="s">
        <v>8</v>
      </c>
      <c r="B55" s="18"/>
      <c r="C55" s="44">
        <f>C8/0.18469</f>
        <v>97417.293843738153</v>
      </c>
      <c r="D55" s="18"/>
      <c r="E55" s="44">
        <f>E8/0.18469</f>
        <v>14878.98640965943</v>
      </c>
      <c r="F55" s="45"/>
      <c r="G55" s="44">
        <f>G8/0.18469</f>
        <v>14472.900536033354</v>
      </c>
      <c r="H55" s="18"/>
      <c r="I55" s="44">
        <f>I8/0.18469</f>
        <v>34154.529211110508</v>
      </c>
      <c r="J55" s="18"/>
      <c r="K55" s="44">
        <f>K8/0.18469</f>
        <v>30429.368130380641</v>
      </c>
      <c r="L55" s="58"/>
      <c r="M55" s="41"/>
      <c r="N55" s="14"/>
      <c r="O55" s="14"/>
      <c r="P55" s="43"/>
      <c r="Q55" s="33"/>
      <c r="R55" s="33"/>
      <c r="S55" s="33"/>
      <c r="T55" s="33"/>
      <c r="U55" s="33"/>
      <c r="V55" s="33"/>
      <c r="W55" s="33"/>
      <c r="X55" s="33"/>
      <c r="Y55" s="33"/>
    </row>
    <row r="56" spans="1:25" s="34" customFormat="1" ht="10.15" customHeight="1">
      <c r="A56" s="30" t="s">
        <v>9</v>
      </c>
      <c r="B56" s="18"/>
      <c r="C56" s="44">
        <f>C9/0.20256</f>
        <v>101066.35071090049</v>
      </c>
      <c r="D56" s="18"/>
      <c r="E56" s="44">
        <f>E9/0.20256</f>
        <v>14237.756714060033</v>
      </c>
      <c r="F56" s="45"/>
      <c r="G56" s="44">
        <f>G9/0.20256</f>
        <v>14914.099526066351</v>
      </c>
      <c r="H56" s="18"/>
      <c r="I56" s="44">
        <f>I9/0.20256</f>
        <v>34784.7551342812</v>
      </c>
      <c r="J56" s="18"/>
      <c r="K56" s="44">
        <f>K9/0.20256</f>
        <v>33975.118483412327</v>
      </c>
      <c r="L56" s="58"/>
      <c r="M56" s="41"/>
      <c r="N56" s="14"/>
      <c r="O56" s="14"/>
      <c r="P56" s="43"/>
      <c r="Q56" s="33"/>
      <c r="R56" s="33"/>
      <c r="S56" s="33"/>
      <c r="T56" s="33"/>
      <c r="U56" s="33"/>
      <c r="V56" s="33"/>
      <c r="W56" s="33"/>
      <c r="X56" s="33"/>
      <c r="Y56" s="33"/>
    </row>
    <row r="57" spans="1:25" s="34" customFormat="1">
      <c r="A57" s="30" t="s">
        <v>10</v>
      </c>
      <c r="B57" s="18"/>
      <c r="C57" s="44">
        <f>C10/0.22548</f>
        <v>103383.89214120986</v>
      </c>
      <c r="D57" s="18"/>
      <c r="E57" s="44">
        <f>E10/0.22548</f>
        <v>13850.452368281</v>
      </c>
      <c r="F57" s="45"/>
      <c r="G57" s="44">
        <f>G10/0.22548</f>
        <v>14329.430548163917</v>
      </c>
      <c r="H57" s="18"/>
      <c r="I57" s="44">
        <f>I10/0.22548</f>
        <v>38757.317722192653</v>
      </c>
      <c r="J57" s="18"/>
      <c r="K57" s="44">
        <f>K10/0.22548</f>
        <v>33799.006563775052</v>
      </c>
      <c r="L57" s="58"/>
      <c r="M57" s="41"/>
      <c r="N57" s="14"/>
      <c r="O57" s="14"/>
      <c r="P57" s="43"/>
      <c r="Q57" s="33"/>
      <c r="R57" s="33"/>
      <c r="S57" s="33"/>
      <c r="T57" s="33"/>
      <c r="U57" s="33"/>
      <c r="V57" s="33"/>
      <c r="W57" s="33"/>
      <c r="X57" s="33"/>
      <c r="Y57" s="33"/>
    </row>
    <row r="58" spans="1:25" s="34" customFormat="1">
      <c r="A58" s="30" t="s">
        <v>11</v>
      </c>
      <c r="B58" s="18"/>
      <c r="C58" s="44">
        <f>C11/0.25329</f>
        <v>107402.58202060878</v>
      </c>
      <c r="D58" s="18"/>
      <c r="E58" s="44">
        <f>E11/0.25329</f>
        <v>13849.737455091001</v>
      </c>
      <c r="F58" s="45"/>
      <c r="G58" s="44">
        <f>G11/0.25329</f>
        <v>14856.488609893797</v>
      </c>
      <c r="H58" s="18"/>
      <c r="I58" s="44">
        <f>I11/0.25329</f>
        <v>39188.282206166841</v>
      </c>
      <c r="J58" s="18"/>
      <c r="K58" s="44">
        <f>K11/0.25329</f>
        <v>37328.753602589917</v>
      </c>
      <c r="L58" s="58"/>
      <c r="M58" s="41"/>
      <c r="N58" s="14"/>
      <c r="O58" s="14"/>
      <c r="P58" s="43"/>
      <c r="Q58" s="33"/>
      <c r="R58" s="33"/>
      <c r="S58" s="33"/>
      <c r="T58" s="33"/>
      <c r="U58" s="33"/>
      <c r="V58" s="33"/>
      <c r="W58" s="33"/>
      <c r="X58" s="33"/>
      <c r="Y58" s="33"/>
    </row>
    <row r="59" spans="1:25" s="34" customFormat="1">
      <c r="A59" s="30" t="s">
        <v>12</v>
      </c>
      <c r="B59" s="18"/>
      <c r="C59" s="44">
        <f>C12/0.28334</f>
        <v>103758.73508858615</v>
      </c>
      <c r="D59" s="18"/>
      <c r="E59" s="44">
        <f>E12/0.28334</f>
        <v>12257.358650384698</v>
      </c>
      <c r="F59" s="45"/>
      <c r="G59" s="44">
        <f>G12/0.28334</f>
        <v>14445.542457824522</v>
      </c>
      <c r="H59" s="18"/>
      <c r="I59" s="44">
        <f>I12/0.28334</f>
        <v>37901.461142090775</v>
      </c>
      <c r="J59" s="18"/>
      <c r="K59" s="44">
        <f>K12/0.28334</f>
        <v>36722.665349050614</v>
      </c>
      <c r="L59" s="58"/>
      <c r="M59" s="41"/>
      <c r="N59" s="14"/>
      <c r="O59" s="14"/>
      <c r="P59" s="43"/>
      <c r="Q59" s="33"/>
      <c r="R59" s="33"/>
      <c r="S59" s="33"/>
      <c r="T59" s="33"/>
      <c r="U59" s="33"/>
      <c r="V59" s="33"/>
      <c r="W59" s="33"/>
      <c r="X59" s="33"/>
      <c r="Y59" s="33"/>
    </row>
    <row r="60" spans="1:25" s="34" customFormat="1">
      <c r="A60" s="30" t="s">
        <v>13</v>
      </c>
      <c r="B60" s="18"/>
      <c r="C60" s="44">
        <f>C13/0.31031</f>
        <v>104382.71406013342</v>
      </c>
      <c r="D60" s="18"/>
      <c r="E60" s="44">
        <f>E13/0.31031</f>
        <v>12361.831716670427</v>
      </c>
      <c r="F60" s="45"/>
      <c r="G60" s="44">
        <f>G13/0.31031</f>
        <v>14459.733814572526</v>
      </c>
      <c r="H60" s="18"/>
      <c r="I60" s="44">
        <f>I13/0.31031</f>
        <v>38522.767555025624</v>
      </c>
      <c r="J60" s="18"/>
      <c r="K60" s="44">
        <f>K13/0.31031</f>
        <v>36631.110824659212</v>
      </c>
      <c r="L60" s="58"/>
      <c r="M60" s="41"/>
      <c r="N60" s="14"/>
      <c r="O60" s="14"/>
      <c r="P60" s="43"/>
      <c r="Q60" s="33"/>
      <c r="R60" s="33"/>
      <c r="S60" s="33"/>
      <c r="T60" s="33"/>
      <c r="U60" s="33"/>
      <c r="V60" s="33"/>
      <c r="W60" s="33"/>
      <c r="X60" s="33"/>
      <c r="Y60" s="33"/>
    </row>
    <row r="61" spans="1:25" s="34" customFormat="1">
      <c r="A61" s="30" t="s">
        <v>14</v>
      </c>
      <c r="B61" s="18"/>
      <c r="C61" s="44">
        <f>C14/0.33498</f>
        <v>101173.20437041017</v>
      </c>
      <c r="D61" s="18"/>
      <c r="E61" s="44">
        <f>E14/0.33498</f>
        <v>11878.321093796645</v>
      </c>
      <c r="F61" s="45"/>
      <c r="G61" s="44">
        <f>G14/0.33498</f>
        <v>13194.817601050809</v>
      </c>
      <c r="H61" s="18"/>
      <c r="I61" s="44">
        <f>I14/0.33498</f>
        <v>38256.015284494599</v>
      </c>
      <c r="J61" s="18"/>
      <c r="K61" s="44">
        <f>K14/0.33498</f>
        <v>35754.373395426592</v>
      </c>
      <c r="L61" s="58"/>
      <c r="M61" s="41"/>
      <c r="N61" s="14"/>
      <c r="O61" s="14"/>
      <c r="P61" s="43"/>
      <c r="Q61" s="33"/>
      <c r="R61" s="33"/>
      <c r="S61" s="33"/>
      <c r="T61" s="33"/>
      <c r="U61" s="33"/>
      <c r="V61" s="33"/>
      <c r="W61" s="33"/>
      <c r="X61" s="33"/>
      <c r="Y61" s="33"/>
    </row>
    <row r="62" spans="1:25" s="34" customFormat="1">
      <c r="A62" s="30" t="s">
        <v>15</v>
      </c>
      <c r="B62" s="18"/>
      <c r="C62" s="44">
        <f>C15/0.35613</f>
        <v>105321.09061297841</v>
      </c>
      <c r="D62" s="18"/>
      <c r="E62" s="44">
        <f>E15/0.35613</f>
        <v>12394.350377671075</v>
      </c>
      <c r="F62" s="45"/>
      <c r="G62" s="44">
        <f>G15/0.35613</f>
        <v>13326.594221211355</v>
      </c>
      <c r="H62" s="18"/>
      <c r="I62" s="44">
        <f>I15/0.35613</f>
        <v>39581.051863083703</v>
      </c>
      <c r="J62" s="18"/>
      <c r="K62" s="44">
        <f>K15/0.35613</f>
        <v>37772.723443686293</v>
      </c>
      <c r="L62" s="58"/>
      <c r="M62" s="41"/>
      <c r="N62" s="14"/>
      <c r="O62" s="14"/>
      <c r="P62" s="43"/>
      <c r="Q62" s="33"/>
      <c r="R62" s="33"/>
      <c r="S62" s="33"/>
      <c r="T62" s="33"/>
      <c r="U62" s="33"/>
      <c r="V62" s="33"/>
      <c r="W62" s="33"/>
      <c r="X62" s="33"/>
      <c r="Y62" s="33"/>
    </row>
    <row r="63" spans="1:25" s="34" customFormat="1">
      <c r="A63" s="30" t="s">
        <v>16</v>
      </c>
      <c r="B63" s="18"/>
      <c r="C63" s="44">
        <f>C16/0.37677</f>
        <v>108832.97502455079</v>
      </c>
      <c r="D63" s="18"/>
      <c r="E63" s="44">
        <f>E16/0.37677</f>
        <v>13629.004432412346</v>
      </c>
      <c r="F63" s="45"/>
      <c r="G63" s="44">
        <f>G16/0.37677</f>
        <v>12952.198954269183</v>
      </c>
      <c r="H63" s="18"/>
      <c r="I63" s="44">
        <f>I16/0.37677</f>
        <v>40069.538445205297</v>
      </c>
      <c r="J63" s="18"/>
      <c r="K63" s="44">
        <f>K16/0.37677</f>
        <v>39581.176845290232</v>
      </c>
      <c r="L63" s="58"/>
      <c r="M63" s="41"/>
      <c r="N63" s="14"/>
      <c r="O63" s="14"/>
      <c r="P63" s="43"/>
      <c r="Q63" s="33"/>
      <c r="R63" s="33"/>
      <c r="S63" s="33"/>
      <c r="T63" s="33"/>
      <c r="U63" s="33"/>
      <c r="V63" s="33"/>
      <c r="W63" s="33"/>
      <c r="X63" s="33"/>
      <c r="Y63" s="33"/>
    </row>
    <row r="64" spans="1:25" s="34" customFormat="1">
      <c r="A64" s="30" t="s">
        <v>17</v>
      </c>
      <c r="B64" s="18"/>
      <c r="C64" s="44">
        <f>C17/0.40083</f>
        <v>112391.78704188808</v>
      </c>
      <c r="D64" s="18"/>
      <c r="E64" s="44">
        <f>E17/0.40083</f>
        <v>13741.486415687448</v>
      </c>
      <c r="F64" s="45"/>
      <c r="G64" s="44">
        <f>G17/0.40083</f>
        <v>13951.051567996406</v>
      </c>
      <c r="H64" s="18"/>
      <c r="I64" s="44">
        <f>I17/0.40083</f>
        <v>40009.480328318736</v>
      </c>
      <c r="J64" s="18"/>
      <c r="K64" s="44">
        <f>K17/0.40083</f>
        <v>41955.442456901925</v>
      </c>
      <c r="L64" s="58"/>
      <c r="M64" s="41"/>
      <c r="N64" s="14"/>
      <c r="O64" s="14"/>
      <c r="P64" s="43"/>
      <c r="Q64" s="33"/>
      <c r="R64" s="33"/>
      <c r="S64" s="33"/>
      <c r="T64" s="33"/>
      <c r="U64" s="33"/>
      <c r="V64" s="33"/>
      <c r="W64" s="33"/>
      <c r="X64" s="33"/>
      <c r="Y64" s="33"/>
    </row>
    <row r="65" spans="1:25" s="34" customFormat="1">
      <c r="A65" s="30" t="s">
        <v>18</v>
      </c>
      <c r="B65" s="18"/>
      <c r="C65" s="44">
        <f>C18/0.43007</f>
        <v>113260.63199014113</v>
      </c>
      <c r="D65" s="18"/>
      <c r="E65" s="44">
        <f>E18/0.43007</f>
        <v>13597.786406863999</v>
      </c>
      <c r="F65" s="45"/>
      <c r="G65" s="44">
        <f>G18/0.43007</f>
        <v>13679.168507452276</v>
      </c>
      <c r="H65" s="18"/>
      <c r="I65" s="44">
        <f>I18/0.43007</f>
        <v>39842.351245146136</v>
      </c>
      <c r="J65" s="18"/>
      <c r="K65" s="44">
        <f>K18/0.43007</f>
        <v>43234.822238240289</v>
      </c>
      <c r="L65" s="58"/>
      <c r="M65" s="41"/>
      <c r="N65" s="14"/>
      <c r="O65" s="14"/>
      <c r="P65" s="43"/>
      <c r="Q65" s="33"/>
      <c r="R65" s="33"/>
      <c r="S65" s="33"/>
      <c r="T65" s="33"/>
      <c r="U65" s="33"/>
      <c r="V65" s="33"/>
      <c r="W65" s="33"/>
      <c r="X65" s="33"/>
      <c r="Y65" s="33"/>
    </row>
    <row r="66" spans="1:25" s="34" customFormat="1">
      <c r="A66" s="30" t="s">
        <v>19</v>
      </c>
      <c r="B66" s="18"/>
      <c r="C66" s="44">
        <f>C19/0.46748</f>
        <v>116582.52759476341</v>
      </c>
      <c r="D66" s="18"/>
      <c r="E66" s="44">
        <f>E19/0.46748</f>
        <v>14742.876700607512</v>
      </c>
      <c r="F66" s="45"/>
      <c r="G66" s="44">
        <f>G19/0.46748</f>
        <v>14753.572345340977</v>
      </c>
      <c r="H66" s="18"/>
      <c r="I66" s="44">
        <f>I19/0.46748</f>
        <v>39697.954992726962</v>
      </c>
      <c r="J66" s="18"/>
      <c r="K66" s="44">
        <f>K19/0.46748</f>
        <v>44675.708051681351</v>
      </c>
      <c r="L66" s="58"/>
      <c r="M66" s="41"/>
      <c r="N66" s="14"/>
      <c r="O66" s="14"/>
      <c r="P66" s="43"/>
      <c r="Q66" s="33"/>
      <c r="R66" s="33"/>
      <c r="S66" s="33"/>
      <c r="T66" s="33"/>
      <c r="U66" s="33"/>
      <c r="V66" s="33"/>
      <c r="W66" s="33"/>
      <c r="X66" s="33"/>
      <c r="Y66" s="33"/>
    </row>
    <row r="67" spans="1:25" s="34" customFormat="1">
      <c r="A67" s="30" t="s">
        <v>20</v>
      </c>
      <c r="B67" s="18"/>
      <c r="C67" s="44">
        <f>C20/0.50773</f>
        <v>127743.09180076024</v>
      </c>
      <c r="D67" s="18"/>
      <c r="E67" s="44">
        <f>E20/0.50773</f>
        <v>17922.91178382211</v>
      </c>
      <c r="F67" s="45"/>
      <c r="G67" s="44">
        <f>G20/0.50773</f>
        <v>16918.440903629882</v>
      </c>
      <c r="H67" s="18"/>
      <c r="I67" s="44">
        <f>I20/0.50773</f>
        <v>42361.097433675379</v>
      </c>
      <c r="J67" s="18"/>
      <c r="K67" s="44">
        <f>K20/0.50773</f>
        <v>48064.916392570856</v>
      </c>
      <c r="L67" s="58"/>
      <c r="M67" s="41"/>
      <c r="N67" s="14"/>
      <c r="O67" s="14"/>
      <c r="P67" s="43"/>
      <c r="Q67" s="33"/>
      <c r="R67" s="33"/>
      <c r="S67" s="33"/>
      <c r="T67" s="33"/>
      <c r="U67" s="33"/>
      <c r="V67" s="33"/>
      <c r="W67" s="33"/>
      <c r="X67" s="33"/>
      <c r="Y67" s="33"/>
    </row>
    <row r="68" spans="1:25" s="34" customFormat="1">
      <c r="A68" s="30" t="s">
        <v>21</v>
      </c>
      <c r="B68" s="18"/>
      <c r="C68" s="44">
        <f>C21/0.54886</f>
        <v>140225.19403855264</v>
      </c>
      <c r="D68" s="18"/>
      <c r="E68" s="44">
        <f>E21/0.54886</f>
        <v>21134.715592318622</v>
      </c>
      <c r="F68" s="45"/>
      <c r="G68" s="44">
        <f>G21/0.54886</f>
        <v>18986.626826513137</v>
      </c>
      <c r="H68" s="18"/>
      <c r="I68" s="44">
        <f>I21/0.54886</f>
        <v>46357.905476806467</v>
      </c>
      <c r="J68" s="18"/>
      <c r="K68" s="44">
        <f>K21/0.54886</f>
        <v>51472.142258499436</v>
      </c>
      <c r="L68" s="58"/>
      <c r="M68" s="41"/>
      <c r="N68" s="14"/>
      <c r="O68" s="14"/>
      <c r="P68" s="43"/>
      <c r="Q68" s="33"/>
      <c r="R68" s="33"/>
      <c r="S68" s="33"/>
      <c r="T68" s="33"/>
      <c r="U68" s="33"/>
      <c r="V68" s="33"/>
      <c r="W68" s="33"/>
      <c r="X68" s="33"/>
      <c r="Y68" s="33"/>
    </row>
    <row r="69" spans="1:25" s="34" customFormat="1" ht="12" customHeight="1">
      <c r="A69" s="30" t="s">
        <v>22</v>
      </c>
      <c r="B69" s="18"/>
      <c r="C69" s="44">
        <f>C22/0.58783</f>
        <v>155623.22440161271</v>
      </c>
      <c r="D69" s="18"/>
      <c r="E69" s="44">
        <f>E22/0.58783</f>
        <v>25105.897963696989</v>
      </c>
      <c r="F69" s="45"/>
      <c r="G69" s="44">
        <f>G22/0.58783</f>
        <v>21099.637650341087</v>
      </c>
      <c r="H69" s="18"/>
      <c r="I69" s="44">
        <f>I22/0.58783</f>
        <v>49485.395437456413</v>
      </c>
      <c r="J69" s="18"/>
      <c r="K69" s="44">
        <f>K22/0.58783</f>
        <v>57846.656346222553</v>
      </c>
      <c r="L69" s="58"/>
      <c r="M69" s="41"/>
      <c r="N69" s="14"/>
      <c r="O69" s="14"/>
      <c r="P69" s="43"/>
      <c r="Q69" s="33"/>
      <c r="R69" s="33"/>
      <c r="S69" s="33"/>
      <c r="T69" s="33"/>
      <c r="U69" s="33"/>
      <c r="V69" s="33"/>
      <c r="W69" s="33"/>
      <c r="X69" s="33"/>
      <c r="Y69" s="33"/>
    </row>
    <row r="70" spans="1:25" s="34" customFormat="1">
      <c r="A70" s="30" t="s">
        <v>23</v>
      </c>
      <c r="B70" s="18"/>
      <c r="C70" s="44">
        <f>C23/0.62276</f>
        <v>163319.73794077977</v>
      </c>
      <c r="D70" s="40"/>
      <c r="E70" s="44">
        <f>E23/0.62276</f>
        <v>26501.380949322371</v>
      </c>
      <c r="F70" s="46"/>
      <c r="G70" s="44">
        <f>G23/0.62276</f>
        <v>21846.297128910013</v>
      </c>
      <c r="H70" s="40"/>
      <c r="I70" s="44">
        <f>I23/0.62276</f>
        <v>50667.994090821507</v>
      </c>
      <c r="J70" s="40"/>
      <c r="K70" s="44">
        <f>K23/0.62276</f>
        <v>62070.460530541466</v>
      </c>
      <c r="L70" s="60"/>
      <c r="M70" s="41"/>
      <c r="N70" s="14"/>
      <c r="O70" s="14"/>
      <c r="P70" s="43"/>
      <c r="Q70" s="33"/>
      <c r="R70" s="33"/>
      <c r="S70" s="33"/>
      <c r="T70" s="33"/>
      <c r="U70" s="33"/>
      <c r="V70" s="33"/>
      <c r="W70" s="33"/>
      <c r="X70" s="33"/>
      <c r="Y70" s="33"/>
    </row>
    <row r="71" spans="1:25" s="34" customFormat="1">
      <c r="A71" s="30" t="s">
        <v>24</v>
      </c>
      <c r="B71" s="18"/>
      <c r="C71" s="44">
        <f>C24/0.64868</f>
        <v>166908.18277116606</v>
      </c>
      <c r="D71" s="40"/>
      <c r="E71" s="44">
        <f>E24/0.64868</f>
        <v>26672.627489671329</v>
      </c>
      <c r="F71" s="46"/>
      <c r="G71" s="44">
        <f>G24/0.64868</f>
        <v>20942.529444410186</v>
      </c>
      <c r="H71" s="40"/>
      <c r="I71" s="44">
        <f>I24/0.64868</f>
        <v>51825.245113152865</v>
      </c>
      <c r="J71" s="40"/>
      <c r="K71" s="44">
        <f>K24/0.64868</f>
        <v>65206.265030523522</v>
      </c>
      <c r="L71" s="60"/>
      <c r="M71" s="41"/>
      <c r="N71" s="14"/>
      <c r="O71" s="14"/>
      <c r="P71" s="43"/>
      <c r="Q71" s="33"/>
      <c r="R71" s="33"/>
      <c r="S71" s="33"/>
      <c r="T71" s="33"/>
      <c r="U71" s="33"/>
      <c r="V71" s="33"/>
      <c r="W71" s="33"/>
      <c r="X71" s="33"/>
      <c r="Y71" s="33"/>
    </row>
    <row r="72" spans="1:25" s="34" customFormat="1">
      <c r="A72" s="30">
        <v>1995</v>
      </c>
      <c r="B72" s="18"/>
      <c r="C72" s="44">
        <f>C25/0.67367</f>
        <v>178338.05869342556</v>
      </c>
      <c r="D72" s="40"/>
      <c r="E72" s="44">
        <f>E25/0.67367</f>
        <v>26683.687859040776</v>
      </c>
      <c r="F72" s="46"/>
      <c r="G72" s="44">
        <f>G25/0.67367</f>
        <v>20055.813677319755</v>
      </c>
      <c r="H72" s="40"/>
      <c r="I72" s="44">
        <f>I25/0.67367</f>
        <v>54220.909347306544</v>
      </c>
      <c r="J72" s="40"/>
      <c r="K72" s="44">
        <f>K25/0.67367</f>
        <v>73356.391111375007</v>
      </c>
      <c r="L72" s="60"/>
      <c r="M72" s="41"/>
      <c r="N72" s="14"/>
      <c r="O72" s="14"/>
      <c r="P72" s="43"/>
      <c r="Q72" s="33"/>
      <c r="R72" s="33"/>
      <c r="S72" s="33"/>
      <c r="T72" s="33"/>
      <c r="U72" s="33"/>
      <c r="V72" s="33"/>
      <c r="W72" s="33"/>
      <c r="X72" s="33"/>
      <c r="Y72" s="33"/>
    </row>
    <row r="73" spans="1:25" s="34" customFormat="1" ht="10.5" customHeight="1">
      <c r="A73" s="30">
        <v>1996</v>
      </c>
      <c r="B73" s="18"/>
      <c r="C73" s="44">
        <f>C26/0.69111</f>
        <v>176071.82648203615</v>
      </c>
      <c r="D73" s="40"/>
      <c r="E73" s="44">
        <f>E26/0.69111</f>
        <v>25385.249815514173</v>
      </c>
      <c r="F73" s="46"/>
      <c r="G73" s="44">
        <f>G26/0.69111</f>
        <v>17761.282574409284</v>
      </c>
      <c r="H73" s="40"/>
      <c r="I73" s="44">
        <f>I26/0.69111</f>
        <v>53460.375338224017</v>
      </c>
      <c r="J73" s="40"/>
      <c r="K73" s="44">
        <f>K26/0.69111</f>
        <v>75335.330121109524</v>
      </c>
      <c r="L73" s="60"/>
      <c r="M73" s="41"/>
      <c r="N73" s="14"/>
      <c r="O73" s="14"/>
      <c r="P73" s="43"/>
      <c r="Q73" s="33"/>
      <c r="R73" s="33"/>
      <c r="S73" s="33"/>
      <c r="T73" s="33"/>
      <c r="U73" s="33"/>
      <c r="V73" s="33"/>
      <c r="W73" s="33"/>
      <c r="X73" s="33"/>
      <c r="Y73" s="33"/>
    </row>
    <row r="74" spans="1:25" s="34" customFormat="1" ht="10.5" customHeight="1">
      <c r="A74" s="47">
        <v>1997</v>
      </c>
      <c r="B74" s="18"/>
      <c r="C74" s="44">
        <f>C27/0.70611</f>
        <v>176219.00270496099</v>
      </c>
      <c r="D74" s="40"/>
      <c r="E74" s="44">
        <f>E27/0.70611</f>
        <v>24845.987169137952</v>
      </c>
      <c r="F74" s="46"/>
      <c r="G74" s="44">
        <f>G27/0.70611</f>
        <v>17429.295718797355</v>
      </c>
      <c r="H74" s="40"/>
      <c r="I74" s="44">
        <f>I27/0.70611</f>
        <v>53420.855107561147</v>
      </c>
      <c r="J74" s="40"/>
      <c r="K74" s="44">
        <f>K27/0.70611</f>
        <v>76659.443995977956</v>
      </c>
      <c r="L74" s="60"/>
      <c r="M74" s="41"/>
      <c r="N74" s="14"/>
      <c r="O74" s="14"/>
      <c r="P74" s="43"/>
      <c r="Q74" s="33"/>
      <c r="R74" s="33"/>
      <c r="S74" s="33"/>
      <c r="T74" s="33"/>
      <c r="U74" s="33"/>
      <c r="V74" s="33"/>
      <c r="W74" s="33"/>
      <c r="X74" s="33"/>
      <c r="Y74" s="33"/>
    </row>
    <row r="75" spans="1:25" s="34" customFormat="1" ht="10.5" customHeight="1">
      <c r="A75" s="47">
        <v>1998</v>
      </c>
      <c r="B75" s="18"/>
      <c r="C75" s="44">
        <f>C28/0.71835</f>
        <v>198037.16851117142</v>
      </c>
      <c r="D75" s="40"/>
      <c r="E75" s="44">
        <f>E28/0.71835</f>
        <v>31873.042388807684</v>
      </c>
      <c r="F75" s="46"/>
      <c r="G75" s="44">
        <f>G28/0.71835</f>
        <v>20693.255376905407</v>
      </c>
      <c r="H75" s="40"/>
      <c r="I75" s="44">
        <f>I28/0.71835</f>
        <v>56519.802324772041</v>
      </c>
      <c r="J75" s="40"/>
      <c r="K75" s="44">
        <f>K28/0.71835</f>
        <v>84045.381777684961</v>
      </c>
      <c r="L75" s="60"/>
      <c r="M75" s="41"/>
      <c r="N75" s="14"/>
      <c r="O75" s="14"/>
      <c r="P75" s="43"/>
      <c r="Q75" s="33"/>
      <c r="R75" s="33"/>
      <c r="S75" s="33"/>
      <c r="T75" s="33"/>
      <c r="U75" s="33"/>
      <c r="V75" s="33"/>
      <c r="W75" s="33"/>
      <c r="X75" s="33"/>
      <c r="Y75" s="33"/>
    </row>
    <row r="76" spans="1:25" s="33" customFormat="1" ht="10.5" customHeight="1">
      <c r="A76" s="47">
        <v>1999</v>
      </c>
      <c r="B76" s="14"/>
      <c r="C76" s="44">
        <f>C29/0.734</f>
        <v>209099.45504087195</v>
      </c>
      <c r="D76" s="40"/>
      <c r="E76" s="44">
        <f>E29/0.734</f>
        <v>32903.269754768393</v>
      </c>
      <c r="F76" s="46"/>
      <c r="G76" s="44">
        <f>G29/0.734</f>
        <v>21527.247956403269</v>
      </c>
      <c r="H76" s="40"/>
      <c r="I76" s="44">
        <f>I29/0.734</f>
        <v>57931.880108991827</v>
      </c>
      <c r="J76" s="40"/>
      <c r="K76" s="44">
        <f>K29/0.734</f>
        <v>89713.896457765673</v>
      </c>
      <c r="L76" s="60"/>
      <c r="M76" s="41"/>
      <c r="N76" s="14"/>
      <c r="O76" s="14"/>
      <c r="P76" s="43"/>
    </row>
    <row r="77" spans="1:25" s="34" customFormat="1" ht="10.5" customHeight="1">
      <c r="A77" s="47">
        <v>2000</v>
      </c>
      <c r="B77" s="14"/>
      <c r="C77" s="48">
        <f>C30/0.75297</f>
        <v>223524.17759007661</v>
      </c>
      <c r="D77" s="41"/>
      <c r="E77" s="48">
        <f>E30/0.75297</f>
        <v>35559.185624925296</v>
      </c>
      <c r="F77" s="49"/>
      <c r="G77" s="48">
        <f>G30/0.75297</f>
        <v>23590.581298059682</v>
      </c>
      <c r="H77" s="41"/>
      <c r="I77" s="48">
        <f>I30/0.75297</f>
        <v>59103.284327396839</v>
      </c>
      <c r="J77" s="41"/>
      <c r="K77" s="48">
        <f>K30/0.75297</f>
        <v>96606.770522065955</v>
      </c>
      <c r="L77" s="60"/>
      <c r="M77" s="41"/>
      <c r="N77" s="14"/>
      <c r="O77" s="14"/>
      <c r="P77" s="43"/>
      <c r="Q77" s="33"/>
      <c r="R77" s="33"/>
      <c r="S77" s="33"/>
      <c r="T77" s="33"/>
      <c r="U77" s="33"/>
      <c r="V77" s="33"/>
      <c r="W77" s="33"/>
      <c r="X77" s="33"/>
      <c r="Y77" s="33"/>
    </row>
    <row r="78" spans="1:25" s="34" customFormat="1" ht="10.5" customHeight="1">
      <c r="A78" s="47">
        <v>2001</v>
      </c>
      <c r="B78" s="14"/>
      <c r="C78" s="48">
        <f>C31/0.77833</f>
        <v>240135.93205966623</v>
      </c>
      <c r="D78" s="41"/>
      <c r="E78" s="48">
        <f>E31/0.77833</f>
        <v>39361.196407693395</v>
      </c>
      <c r="F78" s="49"/>
      <c r="G78" s="48">
        <f>G31/0.77833</f>
        <v>25914.457877763933</v>
      </c>
      <c r="H78" s="41"/>
      <c r="I78" s="48">
        <f>I31/0.77833</f>
        <v>62127.889198668949</v>
      </c>
      <c r="J78" s="41"/>
      <c r="K78" s="48">
        <f>K31/0.77833</f>
        <v>103280.09970064112</v>
      </c>
      <c r="L78" s="60"/>
      <c r="M78" s="41"/>
      <c r="N78" s="14"/>
      <c r="O78" s="14"/>
      <c r="P78" s="43"/>
      <c r="Q78" s="33"/>
      <c r="R78" s="33"/>
      <c r="S78" s="33"/>
      <c r="T78" s="33"/>
      <c r="U78" s="33"/>
      <c r="V78" s="33"/>
      <c r="W78" s="33"/>
      <c r="X78" s="33"/>
      <c r="Y78" s="33"/>
    </row>
    <row r="79" spans="1:25" s="34" customFormat="1" ht="10.5" customHeight="1">
      <c r="A79" s="47">
        <v>2002</v>
      </c>
      <c r="B79" s="14"/>
      <c r="C79" s="48">
        <f>C32/0.79902</f>
        <v>267198.56824610149</v>
      </c>
      <c r="D79" s="41"/>
      <c r="E79" s="48">
        <f>E32/0.79902</f>
        <v>44917.523966859408</v>
      </c>
      <c r="F79" s="49"/>
      <c r="G79" s="48">
        <f>G32/0.79902</f>
        <v>29579.985482215718</v>
      </c>
      <c r="H79" s="41"/>
      <c r="I79" s="48">
        <f>I32/0.79902</f>
        <v>64984.606142524593</v>
      </c>
      <c r="J79" s="41"/>
      <c r="K79" s="48">
        <f>K32/0.79902</f>
        <v>115659.18249856074</v>
      </c>
      <c r="L79" s="60"/>
      <c r="M79" s="41"/>
      <c r="N79" s="14"/>
      <c r="O79" s="14"/>
      <c r="P79" s="43"/>
      <c r="Q79" s="33"/>
      <c r="R79" s="33"/>
      <c r="S79" s="33"/>
      <c r="T79" s="33"/>
      <c r="U79" s="33"/>
      <c r="V79" s="33"/>
      <c r="W79" s="33"/>
      <c r="X79" s="33"/>
      <c r="Y79" s="33"/>
    </row>
    <row r="80" spans="1:25" s="34" customFormat="1" ht="10.5" customHeight="1">
      <c r="A80" s="47">
        <v>2003</v>
      </c>
      <c r="B80" s="14"/>
      <c r="C80" s="48">
        <f>C33/0.82739</f>
        <v>281857.40702691599</v>
      </c>
      <c r="D80" s="41"/>
      <c r="E80" s="48">
        <f>E33/0.82739</f>
        <v>48188.883114371703</v>
      </c>
      <c r="F80" s="49"/>
      <c r="G80" s="48">
        <f>G33/0.82739</f>
        <v>32391.012702594908</v>
      </c>
      <c r="H80" s="41"/>
      <c r="I80" s="48">
        <f>I33/0.82739</f>
        <v>66801.62921959415</v>
      </c>
      <c r="J80" s="41"/>
      <c r="K80" s="48">
        <f>K33/0.82739</f>
        <v>123296.14812845213</v>
      </c>
      <c r="L80" s="60"/>
      <c r="M80" s="41"/>
      <c r="N80" s="14"/>
      <c r="O80" s="14"/>
      <c r="P80" s="43"/>
      <c r="Q80" s="33"/>
      <c r="R80" s="33"/>
      <c r="S80" s="33"/>
      <c r="T80" s="33"/>
      <c r="U80" s="33"/>
      <c r="V80" s="33"/>
      <c r="W80" s="33"/>
      <c r="X80" s="33"/>
      <c r="Y80" s="33"/>
    </row>
    <row r="81" spans="1:27" s="34" customFormat="1" ht="10.5" customHeight="1">
      <c r="A81" s="47">
        <v>2004</v>
      </c>
      <c r="B81" s="14"/>
      <c r="C81" s="48">
        <f>C34/0.85951</f>
        <v>299878.34383427765</v>
      </c>
      <c r="D81" s="41"/>
      <c r="E81" s="48">
        <f>E34/0.85951</f>
        <v>51430.273925841466</v>
      </c>
      <c r="F81" s="49"/>
      <c r="G81" s="48">
        <f>G34/0.85951</f>
        <v>35741.879394073367</v>
      </c>
      <c r="H81" s="41"/>
      <c r="I81" s="48">
        <f>I34/0.85951</f>
        <v>69273.722014868938</v>
      </c>
      <c r="J81" s="41"/>
      <c r="K81" s="48">
        <f>K34/0.85951</f>
        <v>129857.67270305174</v>
      </c>
      <c r="L81" s="60"/>
      <c r="M81" s="41"/>
      <c r="N81" s="14"/>
      <c r="O81" s="14"/>
      <c r="P81" s="43"/>
      <c r="Q81" s="33"/>
      <c r="R81" s="33"/>
      <c r="S81" s="33"/>
      <c r="T81" s="33"/>
      <c r="U81" s="33"/>
      <c r="V81" s="33"/>
      <c r="W81" s="33"/>
      <c r="X81" s="33"/>
      <c r="Y81" s="33"/>
    </row>
    <row r="82" spans="1:27" s="33" customFormat="1" ht="10.5" customHeight="1">
      <c r="A82" s="47">
        <v>2005</v>
      </c>
      <c r="B82" s="14"/>
      <c r="C82" s="48">
        <f>C35/0.88631</f>
        <v>308247.39670318511</v>
      </c>
      <c r="D82" s="41"/>
      <c r="E82" s="48">
        <f>E35/0.88631</f>
        <v>52855.178409360153</v>
      </c>
      <c r="F82" s="49"/>
      <c r="G82" s="48">
        <f>G35/0.88631</f>
        <v>36346.950764405228</v>
      </c>
      <c r="H82" s="41"/>
      <c r="I82" s="48">
        <f>I35/0.88631</f>
        <v>71001.161229141042</v>
      </c>
      <c r="J82" s="41"/>
      <c r="K82" s="48">
        <f>K35/0.88631</f>
        <v>133907.05118073811</v>
      </c>
      <c r="L82" s="60"/>
      <c r="M82" s="41"/>
      <c r="N82" s="14"/>
      <c r="O82" s="14"/>
      <c r="P82" s="43"/>
    </row>
    <row r="83" spans="1:27" s="34" customFormat="1" ht="10.5" customHeight="1">
      <c r="A83" s="47">
        <v>2006</v>
      </c>
      <c r="B83" s="14"/>
      <c r="C83" s="48">
        <f>C36/0.91444</f>
        <v>289848.30942981498</v>
      </c>
      <c r="D83" s="41"/>
      <c r="E83" s="48">
        <f>E36/0.91444</f>
        <v>54253.495439832026</v>
      </c>
      <c r="F83" s="49"/>
      <c r="G83" s="48">
        <f>G36/0.91444</f>
        <v>35740.250194654647</v>
      </c>
      <c r="H83" s="41"/>
      <c r="I83" s="48">
        <f>I36/0.91444</f>
        <v>62832.951372424657</v>
      </c>
      <c r="J83" s="41"/>
      <c r="K83" s="48">
        <f>K36/0.91444</f>
        <v>125481.55140851231</v>
      </c>
      <c r="L83" s="60"/>
      <c r="M83" s="41"/>
      <c r="N83" s="14"/>
      <c r="O83" s="14"/>
      <c r="P83" s="43"/>
      <c r="Q83" s="33"/>
      <c r="R83" s="33"/>
      <c r="S83" s="33"/>
      <c r="T83" s="33"/>
      <c r="U83" s="33"/>
      <c r="V83" s="33"/>
      <c r="W83" s="33"/>
      <c r="X83" s="33"/>
      <c r="Y83" s="33"/>
    </row>
    <row r="84" spans="1:27" s="33" customFormat="1" ht="10.5" customHeight="1">
      <c r="A84" s="47">
        <v>2007</v>
      </c>
      <c r="B84" s="14"/>
      <c r="C84" s="48">
        <f>C37/0.94622</f>
        <v>291947.35838705592</v>
      </c>
      <c r="D84" s="41"/>
      <c r="E84" s="48">
        <f>E37/0.94622</f>
        <v>56769.334755130942</v>
      </c>
      <c r="F84" s="49"/>
      <c r="G84" s="48">
        <f>G37/0.94622</f>
        <v>36094.376296210183</v>
      </c>
      <c r="H84" s="41"/>
      <c r="I84" s="48">
        <f>I37/0.94622</f>
        <v>60429.173092938217</v>
      </c>
      <c r="J84" s="41"/>
      <c r="K84" s="48">
        <f>K37/0.94622</f>
        <v>126415.12121599627</v>
      </c>
      <c r="L84" s="60"/>
      <c r="M84" s="41"/>
      <c r="N84" s="14"/>
      <c r="O84" s="14"/>
      <c r="P84" s="43"/>
    </row>
    <row r="85" spans="1:27" s="33" customFormat="1" ht="10.5" customHeight="1">
      <c r="A85" s="47">
        <v>2008</v>
      </c>
      <c r="B85" s="14"/>
      <c r="C85" s="48">
        <f>C38/0.97546</f>
        <v>304297.06239927828</v>
      </c>
      <c r="D85" s="41"/>
      <c r="E85" s="48">
        <f>E38/0.97546</f>
        <v>58574.027152317882</v>
      </c>
      <c r="F85" s="49"/>
      <c r="G85" s="48">
        <f>G38/0.97546</f>
        <v>38645.987748344378</v>
      </c>
      <c r="H85" s="41"/>
      <c r="I85" s="48">
        <f>I38/0.97546</f>
        <v>62668.682318085826</v>
      </c>
      <c r="J85" s="41"/>
      <c r="K85" s="48">
        <f>K38/0.97546</f>
        <v>132285.94647243351</v>
      </c>
      <c r="L85" s="60"/>
      <c r="M85" s="41"/>
      <c r="N85" s="14"/>
      <c r="O85" s="14"/>
      <c r="P85" s="43"/>
    </row>
    <row r="86" spans="1:27" s="34" customFormat="1" ht="10.5" customHeight="1">
      <c r="A86" s="50">
        <v>2009</v>
      </c>
      <c r="B86" s="51"/>
      <c r="C86" s="52">
        <f>C39/1</f>
        <v>325818.62236699997</v>
      </c>
      <c r="D86" s="53"/>
      <c r="E86" s="52">
        <f>E39/1</f>
        <v>64022.018348999998</v>
      </c>
      <c r="F86" s="54"/>
      <c r="G86" s="52">
        <f>G39/1</f>
        <v>45422.800956999999</v>
      </c>
      <c r="H86" s="53"/>
      <c r="I86" s="52">
        <f>I39/1</f>
        <v>64331.858655999997</v>
      </c>
      <c r="J86" s="53"/>
      <c r="K86" s="52">
        <f>K39/1</f>
        <v>141596.48325200001</v>
      </c>
      <c r="L86" s="60"/>
      <c r="M86" s="41"/>
      <c r="N86" s="14"/>
      <c r="O86" s="14"/>
      <c r="P86" s="43"/>
      <c r="Q86" s="33"/>
      <c r="R86" s="33"/>
      <c r="S86" s="33"/>
      <c r="T86" s="33"/>
      <c r="U86" s="33"/>
      <c r="V86" s="33"/>
      <c r="W86" s="33"/>
      <c r="X86" s="33"/>
      <c r="Y86" s="33"/>
    </row>
    <row r="87" spans="1:27" s="6" customFormat="1" ht="12" customHeight="1">
      <c r="A87" s="21" t="s">
        <v>29</v>
      </c>
      <c r="B87" s="19"/>
      <c r="C87" s="22"/>
      <c r="D87" s="19"/>
      <c r="E87" s="22"/>
      <c r="F87" s="22"/>
      <c r="G87" s="22"/>
      <c r="H87" s="22"/>
      <c r="I87" s="22"/>
      <c r="J87" s="22"/>
      <c r="K87" s="22"/>
      <c r="L87" s="62"/>
      <c r="M87" s="22"/>
      <c r="N87" s="19"/>
      <c r="O87" s="19"/>
    </row>
    <row r="88" spans="1:27" s="4" customFormat="1" ht="6" customHeight="1">
      <c r="A88" s="20"/>
      <c r="B88" s="17"/>
      <c r="C88" s="23"/>
      <c r="D88" s="17"/>
      <c r="E88" s="23"/>
      <c r="F88" s="23"/>
      <c r="G88" s="23"/>
      <c r="H88" s="23"/>
      <c r="I88" s="23"/>
      <c r="J88" s="23"/>
      <c r="K88" s="23"/>
      <c r="L88" s="63"/>
      <c r="M88" s="23"/>
      <c r="N88" s="17"/>
      <c r="O88" s="14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9.75" customHeight="1">
      <c r="A89" s="24" t="s">
        <v>33</v>
      </c>
      <c r="B89" s="25"/>
      <c r="C89" s="26"/>
      <c r="D89" s="25"/>
      <c r="E89" s="25"/>
      <c r="F89" s="25"/>
      <c r="G89" s="25"/>
      <c r="H89" s="25"/>
      <c r="I89" s="25"/>
      <c r="J89" s="25"/>
      <c r="K89" s="25"/>
      <c r="L89" s="64"/>
      <c r="M89" s="19"/>
      <c r="N89" s="14"/>
      <c r="O89" s="1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7" ht="9.75" customHeight="1">
      <c r="A90" s="27" t="s">
        <v>32</v>
      </c>
      <c r="B90" s="25"/>
      <c r="C90" s="26"/>
      <c r="D90" s="25"/>
      <c r="E90" s="25"/>
      <c r="F90" s="25"/>
      <c r="G90" s="25"/>
      <c r="H90" s="25"/>
      <c r="I90" s="25"/>
      <c r="J90" s="25"/>
      <c r="K90" s="25"/>
      <c r="L90" s="64"/>
      <c r="M90" s="19"/>
      <c r="N90" s="14"/>
      <c r="O90" s="1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7" ht="9.75" customHeight="1">
      <c r="A91" s="56" t="s">
        <v>42</v>
      </c>
      <c r="B91" s="25"/>
      <c r="C91" s="26"/>
      <c r="D91" s="25"/>
      <c r="E91" s="25"/>
      <c r="F91" s="25"/>
      <c r="G91" s="25"/>
      <c r="H91" s="25"/>
      <c r="I91" s="25"/>
      <c r="J91" s="25"/>
      <c r="K91" s="25"/>
      <c r="L91" s="64"/>
      <c r="M91" s="19"/>
      <c r="N91" s="14"/>
      <c r="O91" s="1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7" ht="9.75" customHeight="1">
      <c r="A92" s="56" t="s">
        <v>34</v>
      </c>
      <c r="B92" s="25"/>
      <c r="C92" s="26"/>
      <c r="D92" s="25"/>
      <c r="E92" s="25"/>
      <c r="F92" s="25"/>
      <c r="G92" s="25"/>
      <c r="H92" s="25"/>
      <c r="I92" s="25"/>
      <c r="J92" s="25"/>
      <c r="K92" s="25"/>
      <c r="L92" s="64"/>
      <c r="M92" s="19"/>
      <c r="N92" s="14"/>
      <c r="O92" s="1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7" ht="9.75" customHeight="1">
      <c r="A93" s="56" t="s">
        <v>35</v>
      </c>
      <c r="B93" s="25"/>
      <c r="C93" s="26"/>
      <c r="D93" s="25"/>
      <c r="E93" s="25"/>
      <c r="F93" s="25"/>
      <c r="G93" s="25"/>
      <c r="H93" s="25"/>
      <c r="I93" s="25"/>
      <c r="J93" s="25"/>
      <c r="K93" s="25"/>
      <c r="L93" s="64"/>
      <c r="M93" s="19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ht="9.75" customHeight="1">
      <c r="A94" s="56" t="s">
        <v>36</v>
      </c>
      <c r="B94" s="25"/>
      <c r="C94" s="26"/>
      <c r="D94" s="25"/>
      <c r="E94" s="25"/>
      <c r="F94" s="25"/>
      <c r="G94" s="25"/>
      <c r="H94" s="25"/>
      <c r="I94" s="25"/>
      <c r="J94" s="25"/>
      <c r="K94" s="25"/>
      <c r="L94" s="64"/>
      <c r="M94" s="19"/>
      <c r="N94" s="14"/>
      <c r="O94" s="1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7" ht="9.75" customHeight="1">
      <c r="A95" s="56" t="s">
        <v>37</v>
      </c>
      <c r="B95" s="25"/>
      <c r="C95" s="26"/>
      <c r="D95" s="25"/>
      <c r="E95" s="25"/>
      <c r="F95" s="25"/>
      <c r="G95" s="25"/>
      <c r="H95" s="25"/>
      <c r="I95" s="25"/>
      <c r="J95" s="25"/>
      <c r="K95" s="25"/>
      <c r="L95" s="64"/>
      <c r="M95" s="19"/>
      <c r="N95" s="14"/>
      <c r="O95" s="1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ht="9.75" customHeight="1">
      <c r="A96" s="57" t="s">
        <v>44</v>
      </c>
      <c r="B96" s="25"/>
      <c r="C96" s="26"/>
      <c r="D96" s="25"/>
      <c r="E96" s="25"/>
      <c r="F96" s="25"/>
      <c r="G96" s="25"/>
      <c r="H96" s="25"/>
      <c r="I96" s="25"/>
      <c r="J96" s="25"/>
      <c r="K96" s="25"/>
      <c r="L96" s="64"/>
      <c r="M96" s="19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9.75" customHeight="1">
      <c r="A97" s="27"/>
      <c r="B97" s="25"/>
      <c r="C97" s="26"/>
      <c r="D97" s="25"/>
      <c r="E97" s="25"/>
      <c r="F97" s="25"/>
      <c r="G97" s="25"/>
      <c r="H97" s="25"/>
      <c r="I97" s="25"/>
      <c r="J97" s="25"/>
      <c r="K97" s="25"/>
      <c r="L97" s="64"/>
      <c r="M97" s="19"/>
      <c r="N97" s="14"/>
      <c r="O97" s="1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s="5" customFormat="1" ht="9.75" customHeight="1">
      <c r="A98" s="28" t="s">
        <v>38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64"/>
      <c r="M98" s="19"/>
      <c r="N98" s="19"/>
      <c r="O98" s="19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s="5" customFormat="1" ht="9.75" customHeight="1">
      <c r="A99" s="27" t="s">
        <v>39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64"/>
      <c r="M99" s="19"/>
      <c r="N99" s="19"/>
      <c r="O99" s="19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>
      <c r="A100" s="27" t="s">
        <v>43</v>
      </c>
      <c r="M100" s="14"/>
      <c r="N100" s="14"/>
      <c r="O100" s="1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s="4" customFormat="1" ht="11.1" customHeight="1">
      <c r="A101" s="29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58"/>
      <c r="M101" s="14"/>
      <c r="N101" s="14"/>
      <c r="O101" s="14"/>
    </row>
    <row r="102" spans="1:25" s="4" customFormat="1" ht="11.1" customHeight="1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58"/>
      <c r="M102" s="14"/>
      <c r="N102" s="14"/>
      <c r="O102" s="14"/>
    </row>
    <row r="103" spans="1:25">
      <c r="M103" s="14"/>
      <c r="N103" s="14"/>
      <c r="O103" s="1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>
      <c r="M104" s="14"/>
      <c r="N104" s="14"/>
      <c r="O104" s="1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>
      <c r="M105" s="14"/>
      <c r="N105" s="14"/>
      <c r="O105" s="1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>
      <c r="M106" s="14"/>
      <c r="N106" s="14"/>
      <c r="O106" s="1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>
      <c r="M107" s="14"/>
      <c r="N107" s="14"/>
      <c r="O107" s="1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>
      <c r="M108" s="14"/>
      <c r="N108" s="14"/>
      <c r="O108" s="1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>
      <c r="M109" s="14"/>
      <c r="N109" s="14"/>
      <c r="O109" s="1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>
      <c r="M110" s="14"/>
      <c r="N110" s="14"/>
      <c r="O110" s="1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>
      <c r="M111" s="14"/>
      <c r="N111" s="14"/>
      <c r="O111" s="1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>
      <c r="M112" s="14"/>
      <c r="N112" s="14"/>
      <c r="O112" s="1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3:25">
      <c r="M113" s="14"/>
      <c r="N113" s="14"/>
      <c r="O113" s="1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3:25">
      <c r="M114" s="14"/>
      <c r="N114" s="14"/>
      <c r="O114" s="1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3:25">
      <c r="M115" s="14"/>
      <c r="N115" s="14"/>
      <c r="O115" s="1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3:25">
      <c r="M116" s="14"/>
      <c r="N116" s="14"/>
      <c r="O116" s="1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3:25">
      <c r="M117" s="14"/>
      <c r="N117" s="14"/>
      <c r="O117" s="1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3:25">
      <c r="M118" s="14"/>
      <c r="N118" s="14"/>
      <c r="O118" s="1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3:25">
      <c r="M119" s="14"/>
      <c r="N119" s="14"/>
      <c r="O119" s="1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3:25">
      <c r="M120" s="14"/>
      <c r="N120" s="14"/>
      <c r="O120" s="1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3:25">
      <c r="M121" s="14"/>
      <c r="N121" s="14"/>
      <c r="O121" s="1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3:25">
      <c r="M122" s="14"/>
      <c r="N122" s="14"/>
      <c r="O122" s="1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3:25">
      <c r="M123" s="14"/>
      <c r="N123" s="14"/>
      <c r="O123" s="1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3:25">
      <c r="M124" s="14"/>
      <c r="N124" s="14"/>
      <c r="O124" s="1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3:25">
      <c r="M125" s="14"/>
      <c r="N125" s="14"/>
      <c r="O125" s="1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3:25">
      <c r="M126" s="14"/>
      <c r="N126" s="14"/>
      <c r="O126" s="1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3:25">
      <c r="M127" s="14"/>
      <c r="N127" s="14"/>
      <c r="O127" s="1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3:25">
      <c r="M128" s="14"/>
      <c r="N128" s="14"/>
      <c r="O128" s="1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3:25">
      <c r="M129" s="14"/>
      <c r="N129" s="14"/>
      <c r="O129" s="1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3:25">
      <c r="M130" s="14"/>
      <c r="N130" s="14"/>
      <c r="O130" s="1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3:25">
      <c r="M131" s="14"/>
      <c r="N131" s="14"/>
      <c r="O131" s="1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3:25">
      <c r="M132" s="14"/>
      <c r="N132" s="14"/>
      <c r="O132" s="1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3:25">
      <c r="M133" s="14"/>
      <c r="N133" s="14"/>
      <c r="O133" s="1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3:25">
      <c r="M134" s="14"/>
      <c r="N134" s="14"/>
      <c r="O134" s="1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3:25">
      <c r="M135" s="14"/>
      <c r="N135" s="14"/>
      <c r="O135" s="1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3:25">
      <c r="M136" s="14"/>
      <c r="N136" s="14"/>
      <c r="O136" s="1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3:25">
      <c r="M137" s="14"/>
      <c r="N137" s="14"/>
      <c r="O137" s="1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3:25">
      <c r="M138" s="14"/>
      <c r="N138" s="14"/>
      <c r="O138" s="1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3:25">
      <c r="M139" s="14"/>
      <c r="N139" s="14"/>
      <c r="O139" s="1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3:25">
      <c r="M140" s="14"/>
      <c r="N140" s="14"/>
      <c r="O140" s="1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3:25">
      <c r="M141" s="14"/>
      <c r="N141" s="14"/>
      <c r="O141" s="1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3:25">
      <c r="M142" s="14"/>
      <c r="N142" s="14"/>
      <c r="O142" s="1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3:25">
      <c r="M143" s="14"/>
      <c r="N143" s="14"/>
      <c r="O143" s="1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3:25">
      <c r="M144" s="14"/>
      <c r="N144" s="14"/>
      <c r="O144" s="1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3:25">
      <c r="M145" s="14"/>
      <c r="N145" s="14"/>
      <c r="O145" s="1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3:25">
      <c r="M146" s="14"/>
      <c r="N146" s="14"/>
      <c r="O146" s="1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3:25">
      <c r="M147" s="14"/>
      <c r="N147" s="14"/>
      <c r="O147" s="1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3:25">
      <c r="M148" s="14"/>
      <c r="N148" s="14"/>
      <c r="O148" s="1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3:25">
      <c r="M149" s="14"/>
      <c r="N149" s="14"/>
      <c r="O149" s="1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3:25">
      <c r="M150" s="14"/>
      <c r="N150" s="14"/>
      <c r="O150" s="1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3:25">
      <c r="M151" s="14"/>
      <c r="N151" s="14"/>
      <c r="O151" s="1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3:25">
      <c r="M152" s="14"/>
      <c r="N152" s="14"/>
      <c r="O152" s="1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3:25">
      <c r="M153" s="14"/>
      <c r="N153" s="14"/>
      <c r="O153" s="14"/>
      <c r="P153" s="4"/>
      <c r="Q153" s="4"/>
      <c r="R153" s="4"/>
      <c r="S153" s="4"/>
      <c r="T153" s="4"/>
      <c r="U153" s="4"/>
      <c r="V153" s="4"/>
      <c r="W153" s="4"/>
      <c r="X153" s="4"/>
      <c r="Y153" s="4"/>
    </row>
  </sheetData>
  <mergeCells count="4">
    <mergeCell ref="A1:L1"/>
    <mergeCell ref="A48:L48"/>
    <mergeCell ref="A2:K2"/>
    <mergeCell ref="A49:K49"/>
  </mergeCells>
  <phoneticPr fontId="0" type="noConversion"/>
  <printOptions gridLinesSet="0"/>
  <pageMargins left="0.85" right="0.85" top="1" bottom="0.52" header="0.5" footer="0.5"/>
  <pageSetup firstPageNumber="224" orientation="portrait" useFirstPageNumber="1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TABLE13.10</vt:lpstr>
      <vt:lpstr>TABLE13.10!Print_Area</vt:lpstr>
      <vt:lpstr>Print_Area</vt:lpstr>
      <vt:lpstr>TABLE13.10!Print_Area_MI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2012-06-21T12:45:42Z</cp:lastPrinted>
  <dcterms:created xsi:type="dcterms:W3CDTF">1999-10-08T13:39:34Z</dcterms:created>
  <dcterms:modified xsi:type="dcterms:W3CDTF">2012-06-21T18:11:55Z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307891699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