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405" yWindow="-15" windowWidth="15840" windowHeight="12525" tabRatio="873" activeTab="3"/>
  </bookViews>
  <sheets>
    <sheet name="Public Registrations by State" sheetId="26" r:id="rId1"/>
    <sheet name="Pymt Summary Dec 2013 &amp; PTD " sheetId="25" r:id="rId2"/>
    <sheet name="Public Payments by State" sheetId="3" r:id="rId3"/>
    <sheet name="Public Payments by State Graph" sheetId="4" r:id="rId4"/>
    <sheet name="Public Payments by State and PT" sheetId="5" r:id="rId5"/>
    <sheet name="Unique Providers by State" sheetId="19" r:id="rId6"/>
    <sheet name="State Graph Data" sheetId="6" r:id="rId7"/>
    <sheet name="Sheet1" sheetId="27" r:id="rId8"/>
  </sheets>
  <definedNames>
    <definedName name="_xlnm._FilterDatabase" localSheetId="2" hidden="1">'Public Payments by State'!#REF!</definedName>
    <definedName name="_xlnm._FilterDatabase" localSheetId="4" hidden="1">'Public Payments by State and PT'!$A$1:$A$237</definedName>
    <definedName name="_xlnm._FilterDatabase" localSheetId="3" hidden="1">'Public Payments by State Graph'!#REF!</definedName>
    <definedName name="_xlnm._FilterDatabase" localSheetId="6" hidden="1">'State Graph Data'!$E$1:$E$61</definedName>
    <definedName name="_xlnm._FilterDatabase" localSheetId="5" hidden="1">'Unique Providers by State'!$A$1:$A$2</definedName>
    <definedName name="_xlnm.Print_Area" localSheetId="2">'Public Payments by State'!$A$1:$G$61</definedName>
    <definedName name="_xlnm.Print_Area" localSheetId="4">'Public Payments by State and PT'!$A$1:$O$235</definedName>
    <definedName name="_xlnm.Print_Area" localSheetId="0">'Public Registrations by State'!$A$1:$G$63</definedName>
    <definedName name="_xlnm.Print_Area" localSheetId="1">'Pymt Summary Dec 2013 &amp; PTD '!$A$1:$G$20</definedName>
    <definedName name="_xlnm.Print_Area" localSheetId="6">'State Graph Data'!$A$1:$G$60</definedName>
    <definedName name="_xlnm.Print_Area" localSheetId="5">'Unique Providers by State'!$A$1:$D$234</definedName>
    <definedName name="_xlnm.Print_Titles" localSheetId="2">'Public Payments by State'!$1:$2</definedName>
    <definedName name="_xlnm.Print_Titles" localSheetId="4">'Public Payments by State and PT'!$1:$2</definedName>
    <definedName name="_xlnm.Print_Titles" localSheetId="5">'Unique Providers by State'!$1:$1</definedName>
  </definedNames>
  <calcPr calcId="145621"/>
</workbook>
</file>

<file path=xl/calcChain.xml><?xml version="1.0" encoding="utf-8"?>
<calcChain xmlns="http://schemas.openxmlformats.org/spreadsheetml/2006/main">
  <c r="F63" i="26" l="1"/>
  <c r="E63" i="26"/>
  <c r="D63" i="26"/>
  <c r="C63" i="26"/>
  <c r="B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43" i="26"/>
  <c r="G42" i="26"/>
  <c r="G41" i="26"/>
  <c r="G40" i="26"/>
  <c r="G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G8" i="26"/>
  <c r="G7" i="26"/>
  <c r="G6" i="26"/>
  <c r="G5" i="26"/>
  <c r="G4" i="26"/>
  <c r="G63" i="26" s="1"/>
  <c r="G15" i="25" l="1"/>
  <c r="G16" i="25" s="1"/>
  <c r="F15" i="25"/>
  <c r="F16" i="25" s="1"/>
  <c r="E15" i="25"/>
  <c r="E16" i="25" s="1"/>
  <c r="D15" i="25"/>
  <c r="D16" i="25" s="1"/>
  <c r="G14" i="25"/>
  <c r="F14" i="25"/>
  <c r="E14" i="25"/>
  <c r="D14" i="25"/>
  <c r="G12" i="25"/>
  <c r="F12" i="25"/>
  <c r="E12" i="25"/>
  <c r="D12" i="25"/>
  <c r="G8" i="25"/>
  <c r="G9" i="25" s="1"/>
  <c r="G17" i="25" s="1"/>
  <c r="F8" i="25"/>
  <c r="F9" i="25" s="1"/>
  <c r="F17" i="25" s="1"/>
  <c r="E8" i="25"/>
  <c r="E9" i="25" s="1"/>
  <c r="E17" i="25" s="1"/>
  <c r="D8" i="25"/>
  <c r="D9" i="25" s="1"/>
  <c r="D17" i="25" s="1"/>
  <c r="G7" i="25"/>
  <c r="F7" i="25"/>
  <c r="E7" i="25"/>
  <c r="D7" i="25"/>
  <c r="G5" i="25"/>
  <c r="F5" i="25"/>
  <c r="E5" i="25"/>
  <c r="D5" i="25"/>
  <c r="D233" i="19" l="1"/>
  <c r="C233" i="19"/>
  <c r="D229" i="19"/>
  <c r="C229" i="19"/>
  <c r="D225" i="19"/>
  <c r="C225" i="19"/>
  <c r="D221" i="19"/>
  <c r="C221" i="19"/>
  <c r="D217" i="19"/>
  <c r="C217" i="19"/>
  <c r="D213" i="19"/>
  <c r="C213" i="19"/>
  <c r="D209" i="19"/>
  <c r="C209" i="19"/>
  <c r="D205" i="19"/>
  <c r="C205" i="19"/>
  <c r="D201" i="19"/>
  <c r="C201" i="19"/>
  <c r="D197" i="19"/>
  <c r="C197" i="19"/>
  <c r="D193" i="19"/>
  <c r="C193" i="19"/>
  <c r="D189" i="19"/>
  <c r="C189" i="19"/>
  <c r="D185" i="19"/>
  <c r="C185" i="19"/>
  <c r="D181" i="19"/>
  <c r="C181" i="19"/>
  <c r="D177" i="19"/>
  <c r="C177" i="19"/>
  <c r="D173" i="19"/>
  <c r="C173" i="19"/>
  <c r="D169" i="19"/>
  <c r="C169" i="19"/>
  <c r="D165" i="19"/>
  <c r="C165" i="19"/>
  <c r="D161" i="19"/>
  <c r="C161" i="19"/>
  <c r="D157" i="19"/>
  <c r="C157" i="19"/>
  <c r="D153" i="19"/>
  <c r="C153" i="19"/>
  <c r="D149" i="19"/>
  <c r="C149" i="19"/>
  <c r="D145" i="19"/>
  <c r="C145" i="19"/>
  <c r="D141" i="19"/>
  <c r="C141" i="19"/>
  <c r="D137" i="19"/>
  <c r="C137" i="19"/>
  <c r="D133" i="19"/>
  <c r="C133" i="19"/>
  <c r="D129" i="19"/>
  <c r="C129" i="19"/>
  <c r="D125" i="19"/>
  <c r="C125" i="19"/>
  <c r="D121" i="19"/>
  <c r="C121" i="19"/>
  <c r="D117" i="19"/>
  <c r="C117" i="19"/>
  <c r="D113" i="19"/>
  <c r="C113" i="19"/>
  <c r="D109" i="19"/>
  <c r="C109" i="19"/>
  <c r="D105" i="19"/>
  <c r="C105" i="19"/>
  <c r="D101" i="19"/>
  <c r="C101" i="19"/>
  <c r="D97" i="19"/>
  <c r="C97" i="19"/>
  <c r="D93" i="19"/>
  <c r="C93" i="19"/>
  <c r="D89" i="19"/>
  <c r="C89" i="19"/>
  <c r="D85" i="19"/>
  <c r="C85" i="19"/>
  <c r="D81" i="19"/>
  <c r="C81" i="19"/>
  <c r="D77" i="19"/>
  <c r="C77" i="19"/>
  <c r="D73" i="19"/>
  <c r="C73" i="19"/>
  <c r="D69" i="19"/>
  <c r="C69" i="19"/>
  <c r="D65" i="19"/>
  <c r="C65" i="19"/>
  <c r="D61" i="19"/>
  <c r="C61" i="19"/>
  <c r="D57" i="19"/>
  <c r="C57" i="19"/>
  <c r="D53" i="19"/>
  <c r="C53" i="19"/>
  <c r="D49" i="19"/>
  <c r="C49" i="19"/>
  <c r="D45" i="19"/>
  <c r="C45" i="19"/>
  <c r="D41" i="19"/>
  <c r="C41" i="19"/>
  <c r="D37" i="19"/>
  <c r="C37" i="19"/>
  <c r="D33" i="19"/>
  <c r="C33" i="19"/>
  <c r="D29" i="19"/>
  <c r="C29" i="19"/>
  <c r="D25" i="19"/>
  <c r="C25" i="19"/>
  <c r="D21" i="19"/>
  <c r="C21" i="19"/>
  <c r="D17" i="19"/>
  <c r="C17" i="19"/>
  <c r="D13" i="19"/>
  <c r="C13" i="19"/>
  <c r="D9" i="19"/>
  <c r="C9" i="19"/>
  <c r="D5" i="19"/>
  <c r="D234" i="19" s="1"/>
  <c r="C5" i="19"/>
  <c r="C234" i="19" l="1"/>
  <c r="K158" i="5"/>
  <c r="J158" i="5"/>
  <c r="I158" i="5"/>
  <c r="H158" i="5"/>
  <c r="E158" i="5"/>
  <c r="D158" i="5"/>
  <c r="M157" i="5"/>
  <c r="O157" i="5" s="1"/>
  <c r="L157" i="5"/>
  <c r="N157" i="5" s="1"/>
  <c r="M156" i="5"/>
  <c r="O156" i="5" s="1"/>
  <c r="L156" i="5"/>
  <c r="N156" i="5" s="1"/>
  <c r="M155" i="5"/>
  <c r="L155" i="5"/>
  <c r="M158" i="5" l="1"/>
  <c r="O158" i="5" s="1"/>
  <c r="L158" i="5"/>
  <c r="N158" i="5" s="1"/>
  <c r="O155" i="5"/>
  <c r="N155" i="5"/>
  <c r="K234" i="5" l="1"/>
  <c r="J234" i="5"/>
  <c r="I234" i="5"/>
  <c r="H234" i="5"/>
  <c r="E234" i="5"/>
  <c r="D234" i="5"/>
  <c r="M233" i="5"/>
  <c r="O233" i="5" s="1"/>
  <c r="L233" i="5"/>
  <c r="N233" i="5" s="1"/>
  <c r="M232" i="5"/>
  <c r="O232" i="5" s="1"/>
  <c r="L232" i="5"/>
  <c r="N232" i="5" s="1"/>
  <c r="M231" i="5"/>
  <c r="M234" i="5" s="1"/>
  <c r="L231" i="5"/>
  <c r="L234" i="5" s="1"/>
  <c r="K230" i="5"/>
  <c r="J230" i="5"/>
  <c r="I230" i="5"/>
  <c r="H230" i="5"/>
  <c r="E230" i="5"/>
  <c r="D230" i="5"/>
  <c r="M229" i="5"/>
  <c r="O229" i="5" s="1"/>
  <c r="L229" i="5"/>
  <c r="N229" i="5" s="1"/>
  <c r="M228" i="5"/>
  <c r="O228" i="5" s="1"/>
  <c r="L228" i="5"/>
  <c r="N228" i="5" s="1"/>
  <c r="M227" i="5"/>
  <c r="M230" i="5" s="1"/>
  <c r="O230" i="5" s="1"/>
  <c r="L227" i="5"/>
  <c r="L230" i="5" s="1"/>
  <c r="K226" i="5"/>
  <c r="J226" i="5"/>
  <c r="I226" i="5"/>
  <c r="H226" i="5"/>
  <c r="E226" i="5"/>
  <c r="D226" i="5"/>
  <c r="M225" i="5"/>
  <c r="O225" i="5" s="1"/>
  <c r="L225" i="5"/>
  <c r="N225" i="5" s="1"/>
  <c r="M224" i="5"/>
  <c r="O224" i="5" s="1"/>
  <c r="L224" i="5"/>
  <c r="N224" i="5" s="1"/>
  <c r="M223" i="5"/>
  <c r="M226" i="5" s="1"/>
  <c r="O226" i="5" s="1"/>
  <c r="L223" i="5"/>
  <c r="L226" i="5" s="1"/>
  <c r="K222" i="5"/>
  <c r="J222" i="5"/>
  <c r="I222" i="5"/>
  <c r="H222" i="5"/>
  <c r="E222" i="5"/>
  <c r="D222" i="5"/>
  <c r="M221" i="5"/>
  <c r="O221" i="5" s="1"/>
  <c r="L221" i="5"/>
  <c r="N221" i="5" s="1"/>
  <c r="M220" i="5"/>
  <c r="O220" i="5" s="1"/>
  <c r="L220" i="5"/>
  <c r="N220" i="5" s="1"/>
  <c r="M219" i="5"/>
  <c r="M222" i="5" s="1"/>
  <c r="O222" i="5" s="1"/>
  <c r="L219" i="5"/>
  <c r="L222" i="5" s="1"/>
  <c r="K218" i="5"/>
  <c r="J218" i="5"/>
  <c r="I218" i="5"/>
  <c r="H218" i="5"/>
  <c r="E218" i="5"/>
  <c r="D218" i="5"/>
  <c r="M217" i="5"/>
  <c r="O217" i="5" s="1"/>
  <c r="L217" i="5"/>
  <c r="N217" i="5" s="1"/>
  <c r="M216" i="5"/>
  <c r="O216" i="5" s="1"/>
  <c r="L216" i="5"/>
  <c r="N216" i="5" s="1"/>
  <c r="M215" i="5"/>
  <c r="M218" i="5" s="1"/>
  <c r="L215" i="5"/>
  <c r="L218" i="5" s="1"/>
  <c r="K214" i="5"/>
  <c r="J214" i="5"/>
  <c r="I214" i="5"/>
  <c r="H214" i="5"/>
  <c r="E214" i="5"/>
  <c r="D214" i="5"/>
  <c r="M213" i="5"/>
  <c r="O213" i="5" s="1"/>
  <c r="L213" i="5"/>
  <c r="N213" i="5" s="1"/>
  <c r="M212" i="5"/>
  <c r="O212" i="5" s="1"/>
  <c r="L212" i="5"/>
  <c r="M211" i="5"/>
  <c r="M214" i="5" s="1"/>
  <c r="O214" i="5" s="1"/>
  <c r="L211" i="5"/>
  <c r="N211" i="5" s="1"/>
  <c r="K210" i="5"/>
  <c r="J210" i="5"/>
  <c r="I210" i="5"/>
  <c r="H210" i="5"/>
  <c r="E210" i="5"/>
  <c r="D210" i="5"/>
  <c r="M209" i="5"/>
  <c r="O209" i="5" s="1"/>
  <c r="L209" i="5"/>
  <c r="N209" i="5" s="1"/>
  <c r="M208" i="5"/>
  <c r="O208" i="5" s="1"/>
  <c r="L208" i="5"/>
  <c r="N208" i="5" s="1"/>
  <c r="M207" i="5"/>
  <c r="M210" i="5" s="1"/>
  <c r="O210" i="5" s="1"/>
  <c r="L207" i="5"/>
  <c r="L210" i="5" s="1"/>
  <c r="K206" i="5"/>
  <c r="J206" i="5"/>
  <c r="I206" i="5"/>
  <c r="H206" i="5"/>
  <c r="E206" i="5"/>
  <c r="D206" i="5"/>
  <c r="M205" i="5"/>
  <c r="O205" i="5" s="1"/>
  <c r="L205" i="5"/>
  <c r="N205" i="5" s="1"/>
  <c r="M204" i="5"/>
  <c r="O204" i="5" s="1"/>
  <c r="L204" i="5"/>
  <c r="M203" i="5"/>
  <c r="M206" i="5" s="1"/>
  <c r="L203" i="5"/>
  <c r="N203" i="5" s="1"/>
  <c r="K202" i="5"/>
  <c r="J202" i="5"/>
  <c r="I202" i="5"/>
  <c r="H202" i="5"/>
  <c r="E202" i="5"/>
  <c r="D202" i="5"/>
  <c r="M201" i="5"/>
  <c r="O201" i="5" s="1"/>
  <c r="L201" i="5"/>
  <c r="N201" i="5" s="1"/>
  <c r="M200" i="5"/>
  <c r="O200" i="5" s="1"/>
  <c r="L200" i="5"/>
  <c r="N200" i="5" s="1"/>
  <c r="M199" i="5"/>
  <c r="M202" i="5" s="1"/>
  <c r="O202" i="5" s="1"/>
  <c r="L199" i="5"/>
  <c r="L202" i="5" s="1"/>
  <c r="K198" i="5"/>
  <c r="J198" i="5"/>
  <c r="I198" i="5"/>
  <c r="H198" i="5"/>
  <c r="E198" i="5"/>
  <c r="D198" i="5"/>
  <c r="M197" i="5"/>
  <c r="O197" i="5" s="1"/>
  <c r="L197" i="5"/>
  <c r="N197" i="5" s="1"/>
  <c r="M196" i="5"/>
  <c r="O196" i="5" s="1"/>
  <c r="L196" i="5"/>
  <c r="M195" i="5"/>
  <c r="M198" i="5" s="1"/>
  <c r="O198" i="5" s="1"/>
  <c r="L195" i="5"/>
  <c r="N195" i="5" s="1"/>
  <c r="K194" i="5"/>
  <c r="J194" i="5"/>
  <c r="I194" i="5"/>
  <c r="H194" i="5"/>
  <c r="E194" i="5"/>
  <c r="D194" i="5"/>
  <c r="M193" i="5"/>
  <c r="O193" i="5" s="1"/>
  <c r="L193" i="5"/>
  <c r="N193" i="5" s="1"/>
  <c r="M192" i="5"/>
  <c r="O192" i="5" s="1"/>
  <c r="L192" i="5"/>
  <c r="N192" i="5" s="1"/>
  <c r="M191" i="5"/>
  <c r="M194" i="5" s="1"/>
  <c r="O194" i="5" s="1"/>
  <c r="L191" i="5"/>
  <c r="L194" i="5" s="1"/>
  <c r="K190" i="5"/>
  <c r="J190" i="5"/>
  <c r="I190" i="5"/>
  <c r="H190" i="5"/>
  <c r="E190" i="5"/>
  <c r="D190" i="5"/>
  <c r="M189" i="5"/>
  <c r="O189" i="5" s="1"/>
  <c r="L189" i="5"/>
  <c r="N189" i="5" s="1"/>
  <c r="M188" i="5"/>
  <c r="O188" i="5" s="1"/>
  <c r="L188" i="5"/>
  <c r="M187" i="5"/>
  <c r="M190" i="5" s="1"/>
  <c r="O190" i="5" s="1"/>
  <c r="L187" i="5"/>
  <c r="N187" i="5" s="1"/>
  <c r="K186" i="5"/>
  <c r="J186" i="5"/>
  <c r="I186" i="5"/>
  <c r="H186" i="5"/>
  <c r="E186" i="5"/>
  <c r="D186" i="5"/>
  <c r="M185" i="5"/>
  <c r="O185" i="5" s="1"/>
  <c r="L185" i="5"/>
  <c r="N185" i="5" s="1"/>
  <c r="M184" i="5"/>
  <c r="O184" i="5" s="1"/>
  <c r="L184" i="5"/>
  <c r="N184" i="5" s="1"/>
  <c r="M183" i="5"/>
  <c r="M186" i="5" s="1"/>
  <c r="L183" i="5"/>
  <c r="L186" i="5" s="1"/>
  <c r="K182" i="5"/>
  <c r="J182" i="5"/>
  <c r="I182" i="5"/>
  <c r="H182" i="5"/>
  <c r="E182" i="5"/>
  <c r="D182" i="5"/>
  <c r="M181" i="5"/>
  <c r="O181" i="5" s="1"/>
  <c r="L181" i="5"/>
  <c r="N181" i="5" s="1"/>
  <c r="M180" i="5"/>
  <c r="O180" i="5" s="1"/>
  <c r="L180" i="5"/>
  <c r="M179" i="5"/>
  <c r="M182" i="5" s="1"/>
  <c r="O182" i="5" s="1"/>
  <c r="L179" i="5"/>
  <c r="N179" i="5" s="1"/>
  <c r="K178" i="5"/>
  <c r="J178" i="5"/>
  <c r="I178" i="5"/>
  <c r="H178" i="5"/>
  <c r="E178" i="5"/>
  <c r="D178" i="5"/>
  <c r="M177" i="5"/>
  <c r="O177" i="5" s="1"/>
  <c r="L177" i="5"/>
  <c r="N177" i="5" s="1"/>
  <c r="M176" i="5"/>
  <c r="O176" i="5" s="1"/>
  <c r="L176" i="5"/>
  <c r="N176" i="5" s="1"/>
  <c r="M175" i="5"/>
  <c r="M178" i="5" s="1"/>
  <c r="O178" i="5" s="1"/>
  <c r="L175" i="5"/>
  <c r="L178" i="5" s="1"/>
  <c r="K174" i="5"/>
  <c r="J174" i="5"/>
  <c r="I174" i="5"/>
  <c r="H174" i="5"/>
  <c r="E174" i="5"/>
  <c r="D174" i="5"/>
  <c r="M173" i="5"/>
  <c r="O173" i="5" s="1"/>
  <c r="L173" i="5"/>
  <c r="N173" i="5" s="1"/>
  <c r="M172" i="5"/>
  <c r="O172" i="5" s="1"/>
  <c r="L172" i="5"/>
  <c r="M171" i="5"/>
  <c r="M174" i="5" s="1"/>
  <c r="O174" i="5" s="1"/>
  <c r="L171" i="5"/>
  <c r="N171" i="5" s="1"/>
  <c r="K170" i="5"/>
  <c r="J170" i="5"/>
  <c r="I170" i="5"/>
  <c r="H170" i="5"/>
  <c r="E170" i="5"/>
  <c r="D170" i="5"/>
  <c r="M169" i="5"/>
  <c r="O169" i="5" s="1"/>
  <c r="L169" i="5"/>
  <c r="N169" i="5" s="1"/>
  <c r="M168" i="5"/>
  <c r="O168" i="5" s="1"/>
  <c r="L168" i="5"/>
  <c r="N168" i="5" s="1"/>
  <c r="M167" i="5"/>
  <c r="M170" i="5" s="1"/>
  <c r="L167" i="5"/>
  <c r="K166" i="5"/>
  <c r="J166" i="5"/>
  <c r="I166" i="5"/>
  <c r="H166" i="5"/>
  <c r="E166" i="5"/>
  <c r="D166" i="5"/>
  <c r="M165" i="5"/>
  <c r="O165" i="5" s="1"/>
  <c r="L165" i="5"/>
  <c r="N165" i="5" s="1"/>
  <c r="M164" i="5"/>
  <c r="O164" i="5" s="1"/>
  <c r="L164" i="5"/>
  <c r="M163" i="5"/>
  <c r="M166" i="5" s="1"/>
  <c r="L163" i="5"/>
  <c r="N163" i="5" s="1"/>
  <c r="K162" i="5"/>
  <c r="J162" i="5"/>
  <c r="I162" i="5"/>
  <c r="H162" i="5"/>
  <c r="E162" i="5"/>
  <c r="D162" i="5"/>
  <c r="M161" i="5"/>
  <c r="O161" i="5" s="1"/>
  <c r="L161" i="5"/>
  <c r="N161" i="5" s="1"/>
  <c r="M160" i="5"/>
  <c r="O160" i="5" s="1"/>
  <c r="L160" i="5"/>
  <c r="N160" i="5" s="1"/>
  <c r="M159" i="5"/>
  <c r="M162" i="5" s="1"/>
  <c r="O162" i="5" s="1"/>
  <c r="L159" i="5"/>
  <c r="L162" i="5" s="1"/>
  <c r="K154" i="5"/>
  <c r="J154" i="5"/>
  <c r="I154" i="5"/>
  <c r="H154" i="5"/>
  <c r="E154" i="5"/>
  <c r="D154" i="5"/>
  <c r="M153" i="5"/>
  <c r="O153" i="5" s="1"/>
  <c r="L153" i="5"/>
  <c r="N153" i="5" s="1"/>
  <c r="M152" i="5"/>
  <c r="O152" i="5" s="1"/>
  <c r="L152" i="5"/>
  <c r="M151" i="5"/>
  <c r="M154" i="5" s="1"/>
  <c r="O154" i="5" s="1"/>
  <c r="L151" i="5"/>
  <c r="N151" i="5" s="1"/>
  <c r="K150" i="5"/>
  <c r="J150" i="5"/>
  <c r="I150" i="5"/>
  <c r="H150" i="5"/>
  <c r="E150" i="5"/>
  <c r="D150" i="5"/>
  <c r="M149" i="5"/>
  <c r="O149" i="5" s="1"/>
  <c r="L149" i="5"/>
  <c r="N149" i="5" s="1"/>
  <c r="M148" i="5"/>
  <c r="O148" i="5" s="1"/>
  <c r="L148" i="5"/>
  <c r="N148" i="5" s="1"/>
  <c r="M147" i="5"/>
  <c r="M150" i="5" s="1"/>
  <c r="O150" i="5" s="1"/>
  <c r="L147" i="5"/>
  <c r="L150" i="5" s="1"/>
  <c r="K146" i="5"/>
  <c r="J146" i="5"/>
  <c r="I146" i="5"/>
  <c r="H146" i="5"/>
  <c r="E146" i="5"/>
  <c r="D146" i="5"/>
  <c r="M145" i="5"/>
  <c r="O145" i="5" s="1"/>
  <c r="L145" i="5"/>
  <c r="N145" i="5" s="1"/>
  <c r="M144" i="5"/>
  <c r="O144" i="5" s="1"/>
  <c r="L144" i="5"/>
  <c r="M143" i="5"/>
  <c r="M146" i="5" s="1"/>
  <c r="L143" i="5"/>
  <c r="N143" i="5" s="1"/>
  <c r="K142" i="5"/>
  <c r="J142" i="5"/>
  <c r="I142" i="5"/>
  <c r="H142" i="5"/>
  <c r="E142" i="5"/>
  <c r="D142" i="5"/>
  <c r="M141" i="5"/>
  <c r="O141" i="5" s="1"/>
  <c r="L141" i="5"/>
  <c r="N141" i="5" s="1"/>
  <c r="M140" i="5"/>
  <c r="O140" i="5" s="1"/>
  <c r="L140" i="5"/>
  <c r="N140" i="5" s="1"/>
  <c r="M139" i="5"/>
  <c r="M142" i="5" s="1"/>
  <c r="O142" i="5" s="1"/>
  <c r="L139" i="5"/>
  <c r="L142" i="5" s="1"/>
  <c r="K138" i="5"/>
  <c r="J138" i="5"/>
  <c r="I138" i="5"/>
  <c r="H138" i="5"/>
  <c r="E138" i="5"/>
  <c r="D138" i="5"/>
  <c r="M137" i="5"/>
  <c r="O137" i="5" s="1"/>
  <c r="L137" i="5"/>
  <c r="N137" i="5" s="1"/>
  <c r="M136" i="5"/>
  <c r="O136" i="5" s="1"/>
  <c r="L136" i="5"/>
  <c r="M135" i="5"/>
  <c r="M138" i="5" s="1"/>
  <c r="L135" i="5"/>
  <c r="N135" i="5" s="1"/>
  <c r="K134" i="5"/>
  <c r="J134" i="5"/>
  <c r="I134" i="5"/>
  <c r="H134" i="5"/>
  <c r="E134" i="5"/>
  <c r="D134" i="5"/>
  <c r="M133" i="5"/>
  <c r="O133" i="5" s="1"/>
  <c r="L133" i="5"/>
  <c r="N133" i="5" s="1"/>
  <c r="M132" i="5"/>
  <c r="O132" i="5" s="1"/>
  <c r="L132" i="5"/>
  <c r="N132" i="5" s="1"/>
  <c r="M131" i="5"/>
  <c r="M134" i="5" s="1"/>
  <c r="O134" i="5" s="1"/>
  <c r="L131" i="5"/>
  <c r="L134" i="5" s="1"/>
  <c r="K130" i="5"/>
  <c r="J130" i="5"/>
  <c r="I130" i="5"/>
  <c r="H130" i="5"/>
  <c r="E130" i="5"/>
  <c r="D130" i="5"/>
  <c r="M129" i="5"/>
  <c r="O129" i="5" s="1"/>
  <c r="L129" i="5"/>
  <c r="N129" i="5" s="1"/>
  <c r="M128" i="5"/>
  <c r="O128" i="5" s="1"/>
  <c r="L128" i="5"/>
  <c r="M127" i="5"/>
  <c r="M130" i="5" s="1"/>
  <c r="O130" i="5" s="1"/>
  <c r="L127" i="5"/>
  <c r="N127" i="5" s="1"/>
  <c r="K126" i="5"/>
  <c r="J126" i="5"/>
  <c r="I126" i="5"/>
  <c r="H126" i="5"/>
  <c r="E126" i="5"/>
  <c r="D126" i="5"/>
  <c r="M125" i="5"/>
  <c r="O125" i="5" s="1"/>
  <c r="L125" i="5"/>
  <c r="N125" i="5" s="1"/>
  <c r="M124" i="5"/>
  <c r="O124" i="5" s="1"/>
  <c r="L124" i="5"/>
  <c r="N124" i="5" s="1"/>
  <c r="M123" i="5"/>
  <c r="M126" i="5" s="1"/>
  <c r="L123" i="5"/>
  <c r="L126" i="5" s="1"/>
  <c r="K122" i="5"/>
  <c r="J122" i="5"/>
  <c r="I122" i="5"/>
  <c r="H122" i="5"/>
  <c r="E122" i="5"/>
  <c r="D122" i="5"/>
  <c r="M121" i="5"/>
  <c r="O121" i="5" s="1"/>
  <c r="L121" i="5"/>
  <c r="N121" i="5" s="1"/>
  <c r="M120" i="5"/>
  <c r="O120" i="5" s="1"/>
  <c r="L120" i="5"/>
  <c r="M119" i="5"/>
  <c r="M122" i="5" s="1"/>
  <c r="O122" i="5" s="1"/>
  <c r="L119" i="5"/>
  <c r="N119" i="5" s="1"/>
  <c r="K118" i="5"/>
  <c r="J118" i="5"/>
  <c r="I118" i="5"/>
  <c r="H118" i="5"/>
  <c r="E118" i="5"/>
  <c r="D118" i="5"/>
  <c r="M117" i="5"/>
  <c r="O117" i="5" s="1"/>
  <c r="L117" i="5"/>
  <c r="N117" i="5" s="1"/>
  <c r="M116" i="5"/>
  <c r="O116" i="5" s="1"/>
  <c r="L116" i="5"/>
  <c r="N116" i="5" s="1"/>
  <c r="M115" i="5"/>
  <c r="M118" i="5" s="1"/>
  <c r="L115" i="5"/>
  <c r="L118" i="5" s="1"/>
  <c r="K114" i="5"/>
  <c r="J114" i="5"/>
  <c r="I114" i="5"/>
  <c r="H114" i="5"/>
  <c r="E114" i="5"/>
  <c r="D114" i="5"/>
  <c r="M113" i="5"/>
  <c r="O113" i="5" s="1"/>
  <c r="L113" i="5"/>
  <c r="N113" i="5" s="1"/>
  <c r="M112" i="5"/>
  <c r="O112" i="5" s="1"/>
  <c r="L112" i="5"/>
  <c r="M111" i="5"/>
  <c r="M114" i="5" s="1"/>
  <c r="O114" i="5" s="1"/>
  <c r="L111" i="5"/>
  <c r="N111" i="5" s="1"/>
  <c r="K110" i="5"/>
  <c r="J110" i="5"/>
  <c r="I110" i="5"/>
  <c r="H110" i="5"/>
  <c r="E110" i="5"/>
  <c r="D110" i="5"/>
  <c r="M109" i="5"/>
  <c r="O109" i="5" s="1"/>
  <c r="L109" i="5"/>
  <c r="N109" i="5" s="1"/>
  <c r="M108" i="5"/>
  <c r="O108" i="5" s="1"/>
  <c r="L108" i="5"/>
  <c r="N108" i="5" s="1"/>
  <c r="M107" i="5"/>
  <c r="M110" i="5" s="1"/>
  <c r="L107" i="5"/>
  <c r="L110" i="5" s="1"/>
  <c r="K106" i="5"/>
  <c r="J106" i="5"/>
  <c r="I106" i="5"/>
  <c r="H106" i="5"/>
  <c r="E106" i="5"/>
  <c r="D106" i="5"/>
  <c r="M105" i="5"/>
  <c r="O105" i="5" s="1"/>
  <c r="L105" i="5"/>
  <c r="N105" i="5" s="1"/>
  <c r="M104" i="5"/>
  <c r="O104" i="5" s="1"/>
  <c r="L104" i="5"/>
  <c r="N104" i="5" s="1"/>
  <c r="M103" i="5"/>
  <c r="M106" i="5" s="1"/>
  <c r="O106" i="5" s="1"/>
  <c r="L103" i="5"/>
  <c r="N103" i="5" s="1"/>
  <c r="K102" i="5"/>
  <c r="J102" i="5"/>
  <c r="I102" i="5"/>
  <c r="H102" i="5"/>
  <c r="E102" i="5"/>
  <c r="D102" i="5"/>
  <c r="M101" i="5"/>
  <c r="O101" i="5" s="1"/>
  <c r="L101" i="5"/>
  <c r="N101" i="5" s="1"/>
  <c r="M100" i="5"/>
  <c r="O100" i="5" s="1"/>
  <c r="L100" i="5"/>
  <c r="N100" i="5" s="1"/>
  <c r="M99" i="5"/>
  <c r="M102" i="5" s="1"/>
  <c r="O102" i="5" s="1"/>
  <c r="L99" i="5"/>
  <c r="L102" i="5" s="1"/>
  <c r="K98" i="5"/>
  <c r="J98" i="5"/>
  <c r="I98" i="5"/>
  <c r="H98" i="5"/>
  <c r="E98" i="5"/>
  <c r="D98" i="5"/>
  <c r="M97" i="5"/>
  <c r="O97" i="5" s="1"/>
  <c r="L97" i="5"/>
  <c r="N97" i="5" s="1"/>
  <c r="M96" i="5"/>
  <c r="O96" i="5" s="1"/>
  <c r="L96" i="5"/>
  <c r="M95" i="5"/>
  <c r="M98" i="5" s="1"/>
  <c r="L95" i="5"/>
  <c r="N95" i="5" s="1"/>
  <c r="K94" i="5"/>
  <c r="J94" i="5"/>
  <c r="I94" i="5"/>
  <c r="H94" i="5"/>
  <c r="E94" i="5"/>
  <c r="D94" i="5"/>
  <c r="M93" i="5"/>
  <c r="O93" i="5" s="1"/>
  <c r="L93" i="5"/>
  <c r="N93" i="5" s="1"/>
  <c r="M92" i="5"/>
  <c r="O92" i="5" s="1"/>
  <c r="L92" i="5"/>
  <c r="N92" i="5" s="1"/>
  <c r="M91" i="5"/>
  <c r="M94" i="5" s="1"/>
  <c r="O94" i="5" s="1"/>
  <c r="L91" i="5"/>
  <c r="L94" i="5" s="1"/>
  <c r="K90" i="5"/>
  <c r="J90" i="5"/>
  <c r="I90" i="5"/>
  <c r="H90" i="5"/>
  <c r="E90" i="5"/>
  <c r="D90" i="5"/>
  <c r="M89" i="5"/>
  <c r="O89" i="5" s="1"/>
  <c r="L89" i="5"/>
  <c r="N89" i="5" s="1"/>
  <c r="M88" i="5"/>
  <c r="O88" i="5" s="1"/>
  <c r="L88" i="5"/>
  <c r="M87" i="5"/>
  <c r="M90" i="5" s="1"/>
  <c r="O90" i="5" s="1"/>
  <c r="L87" i="5"/>
  <c r="N87" i="5" s="1"/>
  <c r="K86" i="5"/>
  <c r="J86" i="5"/>
  <c r="I86" i="5"/>
  <c r="H86" i="5"/>
  <c r="E86" i="5"/>
  <c r="D86" i="5"/>
  <c r="M85" i="5"/>
  <c r="O85" i="5" s="1"/>
  <c r="L85" i="5"/>
  <c r="N85" i="5" s="1"/>
  <c r="M84" i="5"/>
  <c r="O84" i="5" s="1"/>
  <c r="L84" i="5"/>
  <c r="N84" i="5" s="1"/>
  <c r="M83" i="5"/>
  <c r="M86" i="5" s="1"/>
  <c r="O86" i="5" s="1"/>
  <c r="L83" i="5"/>
  <c r="L86" i="5" s="1"/>
  <c r="K82" i="5"/>
  <c r="J82" i="5"/>
  <c r="I82" i="5"/>
  <c r="H82" i="5"/>
  <c r="E82" i="5"/>
  <c r="D82" i="5"/>
  <c r="M81" i="5"/>
  <c r="O81" i="5" s="1"/>
  <c r="L81" i="5"/>
  <c r="N81" i="5" s="1"/>
  <c r="M80" i="5"/>
  <c r="O80" i="5" s="1"/>
  <c r="L80" i="5"/>
  <c r="M79" i="5"/>
  <c r="M82" i="5" s="1"/>
  <c r="O82" i="5" s="1"/>
  <c r="L79" i="5"/>
  <c r="N79" i="5" s="1"/>
  <c r="K78" i="5"/>
  <c r="J78" i="5"/>
  <c r="I78" i="5"/>
  <c r="H78" i="5"/>
  <c r="E78" i="5"/>
  <c r="D78" i="5"/>
  <c r="M77" i="5"/>
  <c r="O77" i="5" s="1"/>
  <c r="L77" i="5"/>
  <c r="N77" i="5" s="1"/>
  <c r="M76" i="5"/>
  <c r="O76" i="5" s="1"/>
  <c r="L76" i="5"/>
  <c r="N76" i="5" s="1"/>
  <c r="M75" i="5"/>
  <c r="M78" i="5" s="1"/>
  <c r="L75" i="5"/>
  <c r="L78" i="5" s="1"/>
  <c r="K74" i="5"/>
  <c r="J74" i="5"/>
  <c r="I74" i="5"/>
  <c r="H74" i="5"/>
  <c r="E74" i="5"/>
  <c r="D74" i="5"/>
  <c r="M73" i="5"/>
  <c r="O73" i="5" s="1"/>
  <c r="L73" i="5"/>
  <c r="N73" i="5" s="1"/>
  <c r="M72" i="5"/>
  <c r="O72" i="5" s="1"/>
  <c r="L72" i="5"/>
  <c r="M71" i="5"/>
  <c r="M74" i="5" s="1"/>
  <c r="O74" i="5" s="1"/>
  <c r="L71" i="5"/>
  <c r="N71" i="5" s="1"/>
  <c r="K70" i="5"/>
  <c r="J70" i="5"/>
  <c r="I70" i="5"/>
  <c r="H70" i="5"/>
  <c r="E70" i="5"/>
  <c r="D70" i="5"/>
  <c r="M69" i="5"/>
  <c r="O69" i="5" s="1"/>
  <c r="L69" i="5"/>
  <c r="N69" i="5" s="1"/>
  <c r="M68" i="5"/>
  <c r="O68" i="5" s="1"/>
  <c r="L68" i="5"/>
  <c r="N68" i="5" s="1"/>
  <c r="M67" i="5"/>
  <c r="M70" i="5" s="1"/>
  <c r="L67" i="5"/>
  <c r="L70" i="5" s="1"/>
  <c r="N70" i="5" s="1"/>
  <c r="K66" i="5"/>
  <c r="J66" i="5"/>
  <c r="I66" i="5"/>
  <c r="H66" i="5"/>
  <c r="E66" i="5"/>
  <c r="D66" i="5"/>
  <c r="M65" i="5"/>
  <c r="O65" i="5" s="1"/>
  <c r="L65" i="5"/>
  <c r="N65" i="5" s="1"/>
  <c r="M64" i="5"/>
  <c r="O64" i="5" s="1"/>
  <c r="L64" i="5"/>
  <c r="M63" i="5"/>
  <c r="M66" i="5" s="1"/>
  <c r="L63" i="5"/>
  <c r="N63" i="5" s="1"/>
  <c r="K62" i="5"/>
  <c r="J62" i="5"/>
  <c r="I62" i="5"/>
  <c r="H62" i="5"/>
  <c r="E62" i="5"/>
  <c r="D62" i="5"/>
  <c r="M61" i="5"/>
  <c r="O61" i="5" s="1"/>
  <c r="L61" i="5"/>
  <c r="N61" i="5" s="1"/>
  <c r="M60" i="5"/>
  <c r="O60" i="5" s="1"/>
  <c r="L60" i="5"/>
  <c r="N60" i="5" s="1"/>
  <c r="M59" i="5"/>
  <c r="M62" i="5" s="1"/>
  <c r="O62" i="5" s="1"/>
  <c r="L59" i="5"/>
  <c r="L62" i="5" s="1"/>
  <c r="K58" i="5"/>
  <c r="J58" i="5"/>
  <c r="I58" i="5"/>
  <c r="H58" i="5"/>
  <c r="E58" i="5"/>
  <c r="D58" i="5"/>
  <c r="M57" i="5"/>
  <c r="O57" i="5" s="1"/>
  <c r="L57" i="5"/>
  <c r="N57" i="5" s="1"/>
  <c r="M56" i="5"/>
  <c r="O56" i="5" s="1"/>
  <c r="L56" i="5"/>
  <c r="N56" i="5" s="1"/>
  <c r="M55" i="5"/>
  <c r="L55" i="5"/>
  <c r="K54" i="5"/>
  <c r="J54" i="5"/>
  <c r="I54" i="5"/>
  <c r="H54" i="5"/>
  <c r="E54" i="5"/>
  <c r="D54" i="5"/>
  <c r="M53" i="5"/>
  <c r="O53" i="5" s="1"/>
  <c r="L53" i="5"/>
  <c r="N53" i="5" s="1"/>
  <c r="M52" i="5"/>
  <c r="O52" i="5" s="1"/>
  <c r="L52" i="5"/>
  <c r="M51" i="5"/>
  <c r="M54" i="5" s="1"/>
  <c r="L51" i="5"/>
  <c r="N51" i="5" s="1"/>
  <c r="K50" i="5"/>
  <c r="J50" i="5"/>
  <c r="I50" i="5"/>
  <c r="H50" i="5"/>
  <c r="E50" i="5"/>
  <c r="D50" i="5"/>
  <c r="M49" i="5"/>
  <c r="O49" i="5" s="1"/>
  <c r="L49" i="5"/>
  <c r="N49" i="5" s="1"/>
  <c r="M48" i="5"/>
  <c r="O48" i="5" s="1"/>
  <c r="L48" i="5"/>
  <c r="N48" i="5" s="1"/>
  <c r="M47" i="5"/>
  <c r="L47" i="5"/>
  <c r="L50" i="5" s="1"/>
  <c r="N50" i="5" s="1"/>
  <c r="K46" i="5"/>
  <c r="J46" i="5"/>
  <c r="I46" i="5"/>
  <c r="H46" i="5"/>
  <c r="E46" i="5"/>
  <c r="D46" i="5"/>
  <c r="M45" i="5"/>
  <c r="O45" i="5" s="1"/>
  <c r="L45" i="5"/>
  <c r="N45" i="5" s="1"/>
  <c r="M44" i="5"/>
  <c r="O44" i="5" s="1"/>
  <c r="L44" i="5"/>
  <c r="M43" i="5"/>
  <c r="L43" i="5"/>
  <c r="N43" i="5" s="1"/>
  <c r="K42" i="5"/>
  <c r="J42" i="5"/>
  <c r="I42" i="5"/>
  <c r="H42" i="5"/>
  <c r="E42" i="5"/>
  <c r="D42" i="5"/>
  <c r="M41" i="5"/>
  <c r="O41" i="5" s="1"/>
  <c r="L41" i="5"/>
  <c r="N41" i="5" s="1"/>
  <c r="M40" i="5"/>
  <c r="O40" i="5" s="1"/>
  <c r="L40" i="5"/>
  <c r="N40" i="5" s="1"/>
  <c r="M39" i="5"/>
  <c r="L39" i="5"/>
  <c r="K38" i="5"/>
  <c r="J38" i="5"/>
  <c r="I38" i="5"/>
  <c r="H38" i="5"/>
  <c r="E38" i="5"/>
  <c r="D38" i="5"/>
  <c r="M37" i="5"/>
  <c r="O37" i="5" s="1"/>
  <c r="L37" i="5"/>
  <c r="N37" i="5" s="1"/>
  <c r="M36" i="5"/>
  <c r="O36" i="5" s="1"/>
  <c r="L36" i="5"/>
  <c r="N36" i="5" s="1"/>
  <c r="M35" i="5"/>
  <c r="L35" i="5"/>
  <c r="K34" i="5"/>
  <c r="J34" i="5"/>
  <c r="I34" i="5"/>
  <c r="H34" i="5"/>
  <c r="E34" i="5"/>
  <c r="D34" i="5"/>
  <c r="M33" i="5"/>
  <c r="O33" i="5" s="1"/>
  <c r="L33" i="5"/>
  <c r="N33" i="5" s="1"/>
  <c r="M32" i="5"/>
  <c r="O32" i="5" s="1"/>
  <c r="L32" i="5"/>
  <c r="N32" i="5" s="1"/>
  <c r="M31" i="5"/>
  <c r="L31" i="5"/>
  <c r="L34" i="5" s="1"/>
  <c r="N34" i="5" s="1"/>
  <c r="K30" i="5"/>
  <c r="J30" i="5"/>
  <c r="I30" i="5"/>
  <c r="H30" i="5"/>
  <c r="E30" i="5"/>
  <c r="D30" i="5"/>
  <c r="M29" i="5"/>
  <c r="O29" i="5" s="1"/>
  <c r="L29" i="5"/>
  <c r="N29" i="5" s="1"/>
  <c r="M28" i="5"/>
  <c r="O28" i="5" s="1"/>
  <c r="L28" i="5"/>
  <c r="N28" i="5" s="1"/>
  <c r="M27" i="5"/>
  <c r="L27" i="5"/>
  <c r="K26" i="5"/>
  <c r="J26" i="5"/>
  <c r="I26" i="5"/>
  <c r="H26" i="5"/>
  <c r="E26" i="5"/>
  <c r="D26" i="5"/>
  <c r="M25" i="5"/>
  <c r="O25" i="5" s="1"/>
  <c r="L25" i="5"/>
  <c r="N25" i="5" s="1"/>
  <c r="M24" i="5"/>
  <c r="O24" i="5" s="1"/>
  <c r="L24" i="5"/>
  <c r="N24" i="5" s="1"/>
  <c r="M23" i="5"/>
  <c r="L23" i="5"/>
  <c r="N23" i="5" s="1"/>
  <c r="K22" i="5"/>
  <c r="J22" i="5"/>
  <c r="I22" i="5"/>
  <c r="H22" i="5"/>
  <c r="E22" i="5"/>
  <c r="D22" i="5"/>
  <c r="M21" i="5"/>
  <c r="O21" i="5" s="1"/>
  <c r="L21" i="5"/>
  <c r="N21" i="5" s="1"/>
  <c r="M20" i="5"/>
  <c r="O20" i="5" s="1"/>
  <c r="L20" i="5"/>
  <c r="N20" i="5" s="1"/>
  <c r="M19" i="5"/>
  <c r="L19" i="5"/>
  <c r="L22" i="5" s="1"/>
  <c r="K18" i="5"/>
  <c r="J18" i="5"/>
  <c r="I18" i="5"/>
  <c r="H18" i="5"/>
  <c r="E18" i="5"/>
  <c r="D18" i="5"/>
  <c r="M17" i="5"/>
  <c r="O17" i="5" s="1"/>
  <c r="L17" i="5"/>
  <c r="N17" i="5" s="1"/>
  <c r="M16" i="5"/>
  <c r="O16" i="5" s="1"/>
  <c r="L16" i="5"/>
  <c r="N16" i="5" s="1"/>
  <c r="M15" i="5"/>
  <c r="L15" i="5"/>
  <c r="L18" i="5" s="1"/>
  <c r="K14" i="5"/>
  <c r="J14" i="5"/>
  <c r="I14" i="5"/>
  <c r="H14" i="5"/>
  <c r="E14" i="5"/>
  <c r="D14" i="5"/>
  <c r="M13" i="5"/>
  <c r="O13" i="5" s="1"/>
  <c r="L13" i="5"/>
  <c r="N13" i="5" s="1"/>
  <c r="M12" i="5"/>
  <c r="O12" i="5" s="1"/>
  <c r="L12" i="5"/>
  <c r="N12" i="5" s="1"/>
  <c r="M11" i="5"/>
  <c r="L11" i="5"/>
  <c r="K10" i="5"/>
  <c r="J10" i="5"/>
  <c r="I10" i="5"/>
  <c r="H10" i="5"/>
  <c r="E10" i="5"/>
  <c r="D10" i="5"/>
  <c r="M9" i="5"/>
  <c r="O9" i="5" s="1"/>
  <c r="L9" i="5"/>
  <c r="N9" i="5" s="1"/>
  <c r="M8" i="5"/>
  <c r="O8" i="5" s="1"/>
  <c r="L8" i="5"/>
  <c r="N8" i="5" s="1"/>
  <c r="M7" i="5"/>
  <c r="M10" i="5" s="1"/>
  <c r="L7" i="5"/>
  <c r="L10" i="5" s="1"/>
  <c r="K6" i="5"/>
  <c r="K235" i="5" s="1"/>
  <c r="J6" i="5"/>
  <c r="J235" i="5" s="1"/>
  <c r="I6" i="5"/>
  <c r="H6" i="5"/>
  <c r="H235" i="5" s="1"/>
  <c r="E6" i="5"/>
  <c r="D6" i="5"/>
  <c r="D235" i="5" s="1"/>
  <c r="M5" i="5"/>
  <c r="O5" i="5" s="1"/>
  <c r="L5" i="5"/>
  <c r="N5" i="5" s="1"/>
  <c r="M4" i="5"/>
  <c r="O4" i="5" s="1"/>
  <c r="L4" i="5"/>
  <c r="N4" i="5" s="1"/>
  <c r="M3" i="5"/>
  <c r="M6" i="5" s="1"/>
  <c r="L3" i="5"/>
  <c r="G61" i="3"/>
  <c r="F61" i="3"/>
  <c r="E61" i="3"/>
  <c r="D61" i="3"/>
  <c r="C61" i="3"/>
  <c r="B61" i="3"/>
  <c r="L6" i="5" l="1"/>
  <c r="I235" i="5"/>
  <c r="M22" i="5"/>
  <c r="O22" i="5" s="1"/>
  <c r="L170" i="5"/>
  <c r="O35" i="5"/>
  <c r="M38" i="5"/>
  <c r="O38" i="5" s="1"/>
  <c r="O39" i="5"/>
  <c r="M42" i="5"/>
  <c r="O42" i="5" s="1"/>
  <c r="O55" i="5"/>
  <c r="M58" i="5"/>
  <c r="O58" i="5" s="1"/>
  <c r="N35" i="5"/>
  <c r="L38" i="5"/>
  <c r="N38" i="5" s="1"/>
  <c r="N39" i="5"/>
  <c r="L42" i="5"/>
  <c r="N42" i="5" s="1"/>
  <c r="N55" i="5"/>
  <c r="L58" i="5"/>
  <c r="N58" i="5" s="1"/>
  <c r="E235" i="5"/>
  <c r="L30" i="5"/>
  <c r="N30" i="5" s="1"/>
  <c r="M50" i="5"/>
  <c r="O50" i="5" s="1"/>
  <c r="M30" i="5"/>
  <c r="O30" i="5" s="1"/>
  <c r="M26" i="5"/>
  <c r="O26" i="5" s="1"/>
  <c r="M14" i="5"/>
  <c r="O14" i="5" s="1"/>
  <c r="L14" i="5"/>
  <c r="O10" i="5"/>
  <c r="M46" i="5"/>
  <c r="O46" i="5" s="1"/>
  <c r="M34" i="5"/>
  <c r="O34" i="5" s="1"/>
  <c r="M18" i="5"/>
  <c r="O18" i="5" s="1"/>
  <c r="L54" i="5"/>
  <c r="N54" i="5" s="1"/>
  <c r="L66" i="5"/>
  <c r="N66" i="5" s="1"/>
  <c r="L174" i="5"/>
  <c r="N174" i="5" s="1"/>
  <c r="L214" i="5"/>
  <c r="N214" i="5" s="1"/>
  <c r="O234" i="5"/>
  <c r="O218" i="5"/>
  <c r="O206" i="5"/>
  <c r="O186" i="5"/>
  <c r="O170" i="5"/>
  <c r="O166" i="5"/>
  <c r="O146" i="5"/>
  <c r="O138" i="5"/>
  <c r="O126" i="5"/>
  <c r="O118" i="5"/>
  <c r="O110" i="5"/>
  <c r="O98" i="5"/>
  <c r="O78" i="5"/>
  <c r="O70" i="5"/>
  <c r="O66" i="5"/>
  <c r="O54" i="5"/>
  <c r="N234" i="5"/>
  <c r="N230" i="5"/>
  <c r="N226" i="5"/>
  <c r="N222" i="5"/>
  <c r="N218" i="5"/>
  <c r="N210" i="5"/>
  <c r="N202" i="5"/>
  <c r="N194" i="5"/>
  <c r="N186" i="5"/>
  <c r="N178" i="5"/>
  <c r="N170" i="5"/>
  <c r="N162" i="5"/>
  <c r="N150" i="5"/>
  <c r="N142" i="5"/>
  <c r="N134" i="5"/>
  <c r="N126" i="5"/>
  <c r="N118" i="5"/>
  <c r="N110" i="5"/>
  <c r="N102" i="5"/>
  <c r="N94" i="5"/>
  <c r="N86" i="5"/>
  <c r="N78" i="5"/>
  <c r="N62" i="5"/>
  <c r="N22" i="5"/>
  <c r="N18" i="5"/>
  <c r="N14" i="5"/>
  <c r="N10" i="5"/>
  <c r="L206" i="5"/>
  <c r="N206" i="5" s="1"/>
  <c r="L198" i="5"/>
  <c r="N198" i="5" s="1"/>
  <c r="L190" i="5"/>
  <c r="N190" i="5" s="1"/>
  <c r="L182" i="5"/>
  <c r="N182" i="5" s="1"/>
  <c r="L166" i="5"/>
  <c r="N166" i="5" s="1"/>
  <c r="L154" i="5"/>
  <c r="N154" i="5" s="1"/>
  <c r="L146" i="5"/>
  <c r="N146" i="5" s="1"/>
  <c r="L138" i="5"/>
  <c r="N138" i="5" s="1"/>
  <c r="L130" i="5"/>
  <c r="N130" i="5" s="1"/>
  <c r="L122" i="5"/>
  <c r="N122" i="5" s="1"/>
  <c r="L114" i="5"/>
  <c r="N114" i="5" s="1"/>
  <c r="L98" i="5"/>
  <c r="N98" i="5" s="1"/>
  <c r="L90" i="5"/>
  <c r="N90" i="5" s="1"/>
  <c r="L82" i="5"/>
  <c r="N82" i="5" s="1"/>
  <c r="L74" i="5"/>
  <c r="N74" i="5" s="1"/>
  <c r="L46" i="5"/>
  <c r="N46" i="5" s="1"/>
  <c r="N6" i="5"/>
  <c r="O6" i="5"/>
  <c r="N3" i="5"/>
  <c r="N15" i="5"/>
  <c r="N19" i="5"/>
  <c r="L26" i="5"/>
  <c r="N26" i="5" s="1"/>
  <c r="N27" i="5"/>
  <c r="N52" i="5"/>
  <c r="N59" i="5"/>
  <c r="N72" i="5"/>
  <c r="N80" i="5"/>
  <c r="N83" i="5"/>
  <c r="N88" i="5"/>
  <c r="N96" i="5"/>
  <c r="L106" i="5"/>
  <c r="N106" i="5" s="1"/>
  <c r="N107" i="5"/>
  <c r="N112" i="5"/>
  <c r="N115" i="5"/>
  <c r="N120" i="5"/>
  <c r="N131" i="5"/>
  <c r="N7" i="5"/>
  <c r="N11" i="5"/>
  <c r="N31" i="5"/>
  <c r="N44" i="5"/>
  <c r="N47" i="5"/>
  <c r="N64" i="5"/>
  <c r="N67" i="5"/>
  <c r="N75" i="5"/>
  <c r="N91" i="5"/>
  <c r="N99" i="5"/>
  <c r="N123" i="5"/>
  <c r="N128" i="5"/>
  <c r="N136" i="5"/>
  <c r="N139" i="5"/>
  <c r="N144" i="5"/>
  <c r="N147" i="5"/>
  <c r="N152" i="5"/>
  <c r="N159" i="5"/>
  <c r="N164" i="5"/>
  <c r="N167" i="5"/>
  <c r="N172" i="5"/>
  <c r="N175" i="5"/>
  <c r="N180" i="5"/>
  <c r="N183" i="5"/>
  <c r="N188" i="5"/>
  <c r="N191" i="5"/>
  <c r="N196" i="5"/>
  <c r="N199" i="5"/>
  <c r="N204" i="5"/>
  <c r="N207" i="5"/>
  <c r="N212" i="5"/>
  <c r="N215" i="5"/>
  <c r="O3" i="5"/>
  <c r="O7" i="5"/>
  <c r="O11" i="5"/>
  <c r="O15" i="5"/>
  <c r="O19" i="5"/>
  <c r="O23" i="5"/>
  <c r="O27" i="5"/>
  <c r="O31" i="5"/>
  <c r="O43" i="5"/>
  <c r="O47" i="5"/>
  <c r="O51" i="5"/>
  <c r="O59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9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N219" i="5"/>
  <c r="N223" i="5"/>
  <c r="N227" i="5"/>
  <c r="N231" i="5"/>
  <c r="L235" i="5" l="1"/>
  <c r="M235" i="5"/>
  <c r="O235" i="5"/>
  <c r="N235" i="5"/>
</calcChain>
</file>

<file path=xl/sharedStrings.xml><?xml version="1.0" encoding="utf-8"?>
<sst xmlns="http://schemas.openxmlformats.org/spreadsheetml/2006/main" count="1376" uniqueCount="114">
  <si>
    <t>State / Territory</t>
  </si>
  <si>
    <t xml:space="preserve">MEDICARE </t>
  </si>
  <si>
    <t>MEDICAID</t>
  </si>
  <si>
    <t>DUAL</t>
  </si>
  <si>
    <t>TOTAL</t>
  </si>
  <si>
    <t>EP</t>
  </si>
  <si>
    <t>Hospital</t>
  </si>
  <si>
    <t>Registration Count</t>
  </si>
  <si>
    <t>Mare</t>
  </si>
  <si>
    <t>Maid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</si>
  <si>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</si>
  <si>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</si>
  <si>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</si>
  <si>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</si>
  <si>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</si>
  <si>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</si>
  <si>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</si>
  <si>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</si>
  <si>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</si>
  <si>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 xml:space="preserve"> 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</si>
  <si>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</si>
  <si>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</si>
  <si>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</si>
  <si>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</si>
  <si>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</si>
  <si>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</si>
  <si>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</si>
  <si>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</si>
  <si>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</si>
  <si>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</si>
  <si>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</si>
  <si>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</si>
  <si>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</si>
  <si>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</si>
  <si>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</si>
  <si>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</si>
  <si>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</si>
  <si>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</si>
  <si>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</si>
  <si>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</si>
  <si>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</si>
  <si>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</si>
  <si>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</si>
  <si>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</si>
  <si>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</si>
  <si>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</si>
  <si>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</si>
  <si>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</si>
  <si>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</si>
  <si>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</si>
  <si>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</si>
  <si>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</si>
  <si>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</si>
  <si>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</si>
  <si>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</si>
  <si>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</si>
  <si>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</si>
  <si>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</si>
  <si>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</si>
  <si>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</si>
  <si>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</si>
  <si>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</si>
  <si>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</si>
  <si>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</si>
  <si>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</si>
  <si>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</si>
  <si>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</si>
  <si>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</si>
  <si>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</si>
  <si>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</si>
  <si>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</si>
  <si>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</si>
  <si>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</si>
  <si>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</si>
  <si>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</si>
  <si>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</si>
  <si>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</si>
  <si>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</si>
  <si>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</si>
  <si>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</si>
  <si>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</si>
  <si>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</si>
  <si>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</si>
  <si>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</si>
  <si>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</si>
  <si>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</si>
  <si>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</si>
  <si>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</si>
  <si>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</si>
  <si>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</si>
  <si>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</si>
  <si>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</si>
  <si>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</si>
  <si>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</si>
  <si>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</si>
  <si>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</si>
  <si>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</si>
  <si>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</si>
  <si>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</si>
  <si>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</si>
  <si>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</si>
  <si>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</si>
  <si>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</si>
  <si>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America Samoa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</si>
  <si>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</si>
  <si>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</si>
  <si>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</si>
  <si>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</si>
  <si>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</si>
  <si>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</si>
  <si>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</si>
  <si>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# 12,672</t>
  </si>
  <si>
    <t xml:space="preserve">  DECEMBER 2013</t>
  </si>
  <si>
    <t># 39,020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</si>
</sst>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indexed="8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8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theme="0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0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auto="1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 style="thin">
        <color theme="1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1"/>
      </right>
      <top style="thin">
        <color theme="3" tint="0.79998168889431442"/>
      </top>
      <bottom style="thin">
        <color indexed="64"/>
      </bottom>
      <diagonal/>
    </border>
    <border>
      <left style="thin">
        <color theme="1"/>
      </left>
      <right style="thin">
        <color theme="3" tint="0.79998168889431442"/>
      </right>
      <top style="thin">
        <color theme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1"/>
      </right>
      <top style="thin">
        <color theme="1"/>
      </top>
      <bottom style="thin">
        <color theme="3" tint="0.79998168889431442"/>
      </bottom>
      <diagonal/>
    </border>
    <border>
      <left style="thin">
        <color theme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1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1"/>
      </left>
      <right style="thin">
        <color theme="3" tint="0.79998168889431442"/>
      </right>
      <top style="thin">
        <color theme="3" tint="0.79998168889431442"/>
      </top>
      <bottom style="thin">
        <color theme="1"/>
      </bottom>
      <diagonal/>
    </border>
    <border>
      <left style="thin">
        <color theme="3" tint="0.79998168889431442"/>
      </left>
      <right style="thin">
        <color theme="1"/>
      </right>
      <top style="thin">
        <color theme="3" tint="0.79998168889431442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8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6" borderId="14" applyNumberFormat="0" applyAlignment="0" applyProtection="0"/>
    <xf numFmtId="0" fontId="36" fillId="17" borderId="15" applyNumberFormat="0" applyAlignment="0" applyProtection="0"/>
    <xf numFmtId="0" fontId="37" fillId="17" borderId="14" applyNumberFormat="0" applyAlignment="0" applyProtection="0"/>
    <xf numFmtId="0" fontId="38" fillId="0" borderId="16" applyNumberFormat="0" applyFill="0" applyAlignment="0" applyProtection="0"/>
    <xf numFmtId="0" fontId="2" fillId="18" borderId="17" applyNumberFormat="0" applyAlignment="0" applyProtection="0"/>
    <xf numFmtId="0" fontId="39" fillId="0" borderId="0" applyNumberFormat="0" applyFill="0" applyBorder="0" applyAlignment="0" applyProtection="0"/>
    <xf numFmtId="0" fontId="1" fillId="19" borderId="18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19" applyNumberFormat="0" applyFill="0" applyAlignment="0" applyProtection="0"/>
    <xf numFmtId="0" fontId="4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2" fillId="31" borderId="0" applyNumberFormat="0" applyBorder="0" applyAlignment="0" applyProtection="0"/>
    <xf numFmtId="0" fontId="4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2" fillId="35" borderId="0" applyNumberFormat="0" applyBorder="0" applyAlignment="0" applyProtection="0"/>
    <xf numFmtId="0" fontId="42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42" fillId="43" borderId="0" applyNumberFormat="0" applyBorder="0" applyAlignment="0" applyProtection="0"/>
    <xf numFmtId="0" fontId="8" fillId="0" borderId="0"/>
  </cellStyleXfs>
  <cellXfs count="251">
    <xf numFmtId="0" fontId="0" fillId="0" borderId="0" xfId="0"/>
    <xf numFmtId="0" fontId="5" fillId="0" borderId="0" xfId="3" applyFont="1"/>
    <xf numFmtId="0" fontId="6" fillId="3" borderId="3" xfId="2" applyFont="1" applyFill="1" applyBorder="1" applyAlignment="1">
      <alignment horizontal="center" wrapText="1"/>
    </xf>
    <xf numFmtId="0" fontId="6" fillId="3" borderId="0" xfId="2" applyFont="1" applyFill="1" applyBorder="1" applyAlignment="1">
      <alignment horizontal="center" wrapText="1"/>
    </xf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16" fillId="0" borderId="0" xfId="1" applyNumberFormat="1" applyFont="1" applyBorder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4" borderId="9" xfId="2" applyFont="1" applyFill="1" applyBorder="1" applyAlignment="1">
      <alignment horizontal="center" vertical="center"/>
    </xf>
    <xf numFmtId="164" fontId="6" fillId="4" borderId="9" xfId="1" applyNumberFormat="1" applyFont="1" applyFill="1" applyBorder="1" applyAlignment="1">
      <alignment horizontal="center" vertical="center"/>
    </xf>
    <xf numFmtId="164" fontId="6" fillId="4" borderId="10" xfId="1" applyNumberFormat="1" applyFont="1" applyFill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20" fillId="0" borderId="0" xfId="0" applyFont="1" applyBorder="1"/>
    <xf numFmtId="164" fontId="2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20" fillId="0" borderId="0" xfId="0" applyFont="1" applyAlignment="1">
      <alignment wrapText="1"/>
    </xf>
    <xf numFmtId="164" fontId="20" fillId="0" borderId="0" xfId="1" applyNumberFormat="1" applyFont="1" applyBorder="1" applyAlignment="1">
      <alignment horizontal="center"/>
    </xf>
    <xf numFmtId="164" fontId="26" fillId="0" borderId="0" xfId="1" applyNumberFormat="1" applyFont="1"/>
    <xf numFmtId="3" fontId="0" fillId="0" borderId="0" xfId="0" applyNumberFormat="1"/>
    <xf numFmtId="0" fontId="5" fillId="0" borderId="0" xfId="3" applyFont="1" applyAlignment="1">
      <alignment horizontal="left"/>
    </xf>
    <xf numFmtId="3" fontId="5" fillId="0" borderId="0" xfId="3" applyNumberFormat="1" applyFont="1" applyAlignment="1">
      <alignment horizontal="center"/>
    </xf>
    <xf numFmtId="0" fontId="5" fillId="0" borderId="0" xfId="3" applyFont="1" applyAlignment="1">
      <alignment horizontal="center"/>
    </xf>
    <xf numFmtId="3" fontId="43" fillId="0" borderId="0" xfId="0" applyNumberFormat="1" applyFont="1"/>
    <xf numFmtId="164" fontId="43" fillId="0" borderId="0" xfId="1" applyNumberFormat="1" applyFont="1" applyBorder="1"/>
    <xf numFmtId="3" fontId="8" fillId="0" borderId="22" xfId="4" applyNumberFormat="1" applyFont="1" applyFill="1" applyBorder="1" applyAlignment="1">
      <alignment horizontal="right" wrapText="1"/>
    </xf>
    <xf numFmtId="3" fontId="9" fillId="4" borderId="25" xfId="1" applyNumberFormat="1" applyFont="1" applyFill="1" applyBorder="1" applyAlignment="1">
      <alignment horizontal="right"/>
    </xf>
    <xf numFmtId="0" fontId="20" fillId="0" borderId="28" xfId="2" applyFont="1" applyBorder="1" applyAlignment="1"/>
    <xf numFmtId="3" fontId="20" fillId="0" borderId="28" xfId="2" applyNumberFormat="1" applyFont="1" applyBorder="1" applyAlignment="1"/>
    <xf numFmtId="0" fontId="24" fillId="8" borderId="28" xfId="2" applyFont="1" applyFill="1" applyBorder="1" applyAlignment="1"/>
    <xf numFmtId="3" fontId="24" fillId="8" borderId="28" xfId="2" applyNumberFormat="1" applyFont="1" applyFill="1" applyBorder="1" applyAlignment="1"/>
    <xf numFmtId="164" fontId="25" fillId="8" borderId="29" xfId="1" applyNumberFormat="1" applyFont="1" applyFill="1" applyBorder="1" applyAlignment="1"/>
    <xf numFmtId="3" fontId="23" fillId="0" borderId="28" xfId="0" applyNumberFormat="1" applyFont="1" applyBorder="1" applyAlignment="1">
      <alignment horizontal="right"/>
    </xf>
    <xf numFmtId="0" fontId="20" fillId="8" borderId="28" xfId="2" applyFont="1" applyFill="1" applyBorder="1" applyAlignment="1"/>
    <xf numFmtId="0" fontId="6" fillId="3" borderId="30" xfId="2" applyFont="1" applyFill="1" applyBorder="1"/>
    <xf numFmtId="3" fontId="6" fillId="3" borderId="30" xfId="2" applyNumberFormat="1" applyFont="1" applyFill="1" applyBorder="1"/>
    <xf numFmtId="0" fontId="20" fillId="0" borderId="32" xfId="2" applyFont="1" applyBorder="1" applyAlignment="1"/>
    <xf numFmtId="3" fontId="20" fillId="0" borderId="32" xfId="2" applyNumberFormat="1" applyFont="1" applyBorder="1" applyAlignment="1"/>
    <xf numFmtId="0" fontId="22" fillId="4" borderId="27" xfId="2" applyFont="1" applyFill="1" applyBorder="1" applyAlignment="1">
      <alignment horizontal="center"/>
    </xf>
    <xf numFmtId="164" fontId="22" fillId="4" borderId="27" xfId="1" applyNumberFormat="1" applyFont="1" applyFill="1" applyBorder="1" applyAlignment="1">
      <alignment horizontal="center"/>
    </xf>
    <xf numFmtId="0" fontId="20" fillId="0" borderId="34" xfId="2" applyFont="1" applyBorder="1" applyAlignment="1"/>
    <xf numFmtId="0" fontId="20" fillId="0" borderId="35" xfId="2" applyFont="1" applyBorder="1" applyAlignment="1"/>
    <xf numFmtId="0" fontId="24" fillId="8" borderId="35" xfId="2" applyFont="1" applyFill="1" applyBorder="1" applyAlignment="1"/>
    <xf numFmtId="0" fontId="20" fillId="8" borderId="35" xfId="2" applyFont="1" applyFill="1" applyBorder="1" applyAlignment="1"/>
    <xf numFmtId="0" fontId="6" fillId="3" borderId="36" xfId="2" applyFont="1" applyFill="1" applyBorder="1"/>
    <xf numFmtId="164" fontId="24" fillId="8" borderId="38" xfId="1" applyNumberFormat="1" applyFont="1" applyFill="1" applyBorder="1" applyAlignment="1"/>
    <xf numFmtId="3" fontId="23" fillId="0" borderId="34" xfId="2" applyNumberFormat="1" applyFont="1" applyBorder="1" applyAlignment="1"/>
    <xf numFmtId="3" fontId="23" fillId="0" borderId="35" xfId="2" applyNumberFormat="1" applyFont="1" applyBorder="1" applyAlignment="1"/>
    <xf numFmtId="3" fontId="25" fillId="8" borderId="35" xfId="2" applyNumberFormat="1" applyFont="1" applyFill="1" applyBorder="1" applyAlignment="1"/>
    <xf numFmtId="3" fontId="6" fillId="3" borderId="36" xfId="2" applyNumberFormat="1" applyFont="1" applyFill="1" applyBorder="1"/>
    <xf numFmtId="0" fontId="20" fillId="0" borderId="41" xfId="2" applyFont="1" applyBorder="1" applyAlignment="1">
      <alignment wrapText="1"/>
    </xf>
    <xf numFmtId="0" fontId="20" fillId="0" borderId="42" xfId="2" applyFont="1" applyBorder="1" applyAlignment="1">
      <alignment wrapText="1"/>
    </xf>
    <xf numFmtId="0" fontId="24" fillId="8" borderId="42" xfId="2" applyFont="1" applyFill="1" applyBorder="1" applyAlignment="1">
      <alignment wrapText="1"/>
    </xf>
    <xf numFmtId="0" fontId="20" fillId="0" borderId="42" xfId="2" applyFont="1" applyFill="1" applyBorder="1" applyAlignment="1">
      <alignment wrapText="1"/>
    </xf>
    <xf numFmtId="0" fontId="24" fillId="0" borderId="42" xfId="2" applyFont="1" applyFill="1" applyBorder="1" applyAlignment="1">
      <alignment wrapText="1"/>
    </xf>
    <xf numFmtId="0" fontId="20" fillId="0" borderId="42" xfId="2" applyFont="1" applyBorder="1" applyAlignment="1"/>
    <xf numFmtId="0" fontId="24" fillId="8" borderId="42" xfId="2" applyFont="1" applyFill="1" applyBorder="1" applyAlignment="1"/>
    <xf numFmtId="0" fontId="6" fillId="3" borderId="43" xfId="2" applyFont="1" applyFill="1" applyBorder="1" applyAlignment="1">
      <alignment wrapText="1"/>
    </xf>
    <xf numFmtId="3" fontId="20" fillId="0" borderId="34" xfId="2" applyNumberFormat="1" applyFont="1" applyBorder="1" applyAlignment="1"/>
    <xf numFmtId="3" fontId="20" fillId="0" borderId="35" xfId="2" applyNumberFormat="1" applyFont="1" applyBorder="1" applyAlignment="1"/>
    <xf numFmtId="3" fontId="24" fillId="8" borderId="35" xfId="2" applyNumberFormat="1" applyFont="1" applyFill="1" applyBorder="1" applyAlignment="1"/>
    <xf numFmtId="0" fontId="44" fillId="44" borderId="44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7" fontId="8" fillId="0" borderId="22" xfId="1" applyNumberFormat="1" applyFont="1" applyFill="1" applyBorder="1" applyAlignment="1">
      <alignment horizontal="right" wrapText="1"/>
    </xf>
    <xf numFmtId="164" fontId="6" fillId="4" borderId="26" xfId="1" applyNumberFormat="1" applyFont="1" applyFill="1" applyBorder="1" applyAlignment="1">
      <alignment horizontal="center" vertical="center" wrapText="1"/>
    </xf>
    <xf numFmtId="1" fontId="6" fillId="4" borderId="26" xfId="0" applyNumberFormat="1" applyFont="1" applyFill="1" applyBorder="1" applyAlignment="1">
      <alignment horizontal="center" vertical="center" wrapText="1"/>
    </xf>
    <xf numFmtId="0" fontId="6" fillId="10" borderId="27" xfId="2" applyFont="1" applyFill="1" applyBorder="1" applyAlignment="1">
      <alignment horizontal="center"/>
    </xf>
    <xf numFmtId="164" fontId="6" fillId="10" borderId="27" xfId="1" applyNumberFormat="1" applyFont="1" applyFill="1" applyBorder="1" applyAlignment="1">
      <alignment horizontal="center"/>
    </xf>
    <xf numFmtId="0" fontId="6" fillId="11" borderId="27" xfId="2" applyFont="1" applyFill="1" applyBorder="1" applyAlignment="1">
      <alignment horizontal="center"/>
    </xf>
    <xf numFmtId="164" fontId="6" fillId="11" borderId="27" xfId="1" applyNumberFormat="1" applyFont="1" applyFill="1" applyBorder="1" applyAlignment="1">
      <alignment horizontal="center"/>
    </xf>
    <xf numFmtId="0" fontId="6" fillId="12" borderId="27" xfId="2" applyFont="1" applyFill="1" applyBorder="1" applyAlignment="1">
      <alignment horizontal="center"/>
    </xf>
    <xf numFmtId="164" fontId="6" fillId="12" borderId="27" xfId="1" applyNumberFormat="1" applyFont="1" applyFill="1" applyBorder="1" applyAlignment="1">
      <alignment horizontal="center"/>
    </xf>
    <xf numFmtId="0" fontId="24" fillId="8" borderId="27" xfId="2" applyFont="1" applyFill="1" applyBorder="1"/>
    <xf numFmtId="0" fontId="24" fillId="8" borderId="27" xfId="2" applyFont="1" applyFill="1" applyBorder="1" applyAlignment="1">
      <alignment wrapText="1"/>
    </xf>
    <xf numFmtId="3" fontId="7" fillId="9" borderId="3" xfId="2" applyNumberFormat="1" applyFont="1" applyFill="1" applyBorder="1" applyAlignment="1">
      <alignment horizontal="right"/>
    </xf>
    <xf numFmtId="3" fontId="7" fillId="9" borderId="1" xfId="2" applyNumberFormat="1" applyFont="1" applyFill="1" applyBorder="1" applyAlignment="1">
      <alignment horizontal="right"/>
    </xf>
    <xf numFmtId="3" fontId="18" fillId="9" borderId="1" xfId="2" applyNumberFormat="1" applyFont="1" applyFill="1" applyBorder="1" applyAlignment="1">
      <alignment horizontal="right"/>
    </xf>
    <xf numFmtId="3" fontId="7" fillId="9" borderId="5" xfId="2" applyNumberFormat="1" applyFont="1" applyFill="1" applyBorder="1" applyAlignment="1">
      <alignment horizontal="right"/>
    </xf>
    <xf numFmtId="3" fontId="7" fillId="9" borderId="48" xfId="2" applyNumberFormat="1" applyFont="1" applyFill="1" applyBorder="1" applyAlignment="1"/>
    <xf numFmtId="3" fontId="18" fillId="9" borderId="48" xfId="2" applyNumberFormat="1" applyFont="1" applyFill="1" applyBorder="1" applyAlignment="1"/>
    <xf numFmtId="0" fontId="9" fillId="4" borderId="21" xfId="0" applyFont="1" applyFill="1" applyBorder="1" applyAlignment="1">
      <alignment horizontal="left"/>
    </xf>
    <xf numFmtId="0" fontId="45" fillId="0" borderId="44" xfId="0" applyFont="1" applyFill="1" applyBorder="1" applyAlignment="1">
      <alignment horizontal="left"/>
    </xf>
    <xf numFmtId="0" fontId="46" fillId="0" borderId="44" xfId="0" applyFont="1" applyBorder="1"/>
    <xf numFmtId="0" fontId="46" fillId="8" borderId="44" xfId="0" applyFont="1" applyFill="1" applyBorder="1" applyAlignment="1">
      <alignment horizontal="left"/>
    </xf>
    <xf numFmtId="0" fontId="46" fillId="8" borderId="44" xfId="0" applyFont="1" applyFill="1" applyBorder="1"/>
    <xf numFmtId="3" fontId="46" fillId="8" borderId="44" xfId="0" applyNumberFormat="1" applyFont="1" applyFill="1" applyBorder="1" applyAlignment="1">
      <alignment horizontal="right"/>
    </xf>
    <xf numFmtId="0" fontId="45" fillId="8" borderId="44" xfId="0" applyFont="1" applyFill="1" applyBorder="1"/>
    <xf numFmtId="3" fontId="45" fillId="0" borderId="44" xfId="0" applyNumberFormat="1" applyFont="1" applyFill="1" applyBorder="1" applyAlignment="1">
      <alignment horizontal="right"/>
    </xf>
    <xf numFmtId="3" fontId="45" fillId="0" borderId="44" xfId="0" applyNumberFormat="1" applyFont="1" applyBorder="1"/>
    <xf numFmtId="0" fontId="46" fillId="0" borderId="44" xfId="0" applyFont="1" applyFill="1" applyBorder="1" applyAlignment="1">
      <alignment horizontal="left"/>
    </xf>
    <xf numFmtId="0" fontId="44" fillId="44" borderId="44" xfId="0" applyFont="1" applyFill="1" applyBorder="1"/>
    <xf numFmtId="0" fontId="45" fillId="44" borderId="44" xfId="0" applyFont="1" applyFill="1" applyBorder="1"/>
    <xf numFmtId="3" fontId="44" fillId="44" borderId="44" xfId="0" applyNumberFormat="1" applyFont="1" applyFill="1" applyBorder="1" applyAlignment="1">
      <alignment horizontal="right"/>
    </xf>
    <xf numFmtId="3" fontId="20" fillId="0" borderId="0" xfId="0" applyNumberFormat="1" applyFont="1"/>
    <xf numFmtId="3" fontId="22" fillId="4" borderId="27" xfId="2" applyNumberFormat="1" applyFont="1" applyFill="1" applyBorder="1" applyAlignment="1">
      <alignment horizontal="center"/>
    </xf>
    <xf numFmtId="42" fontId="22" fillId="4" borderId="27" xfId="1" applyNumberFormat="1" applyFont="1" applyFill="1" applyBorder="1" applyAlignment="1">
      <alignment horizontal="center"/>
    </xf>
    <xf numFmtId="42" fontId="20" fillId="0" borderId="0" xfId="1" applyNumberFormat="1" applyFont="1" applyBorder="1" applyAlignment="1">
      <alignment horizontal="center"/>
    </xf>
    <xf numFmtId="3" fontId="23" fillId="0" borderId="50" xfId="0" applyNumberFormat="1" applyFont="1" applyBorder="1" applyAlignment="1">
      <alignment horizontal="right" vertical="center"/>
    </xf>
    <xf numFmtId="3" fontId="0" fillId="0" borderId="0" xfId="0" applyNumberFormat="1" applyBorder="1"/>
    <xf numFmtId="42" fontId="0" fillId="0" borderId="0" xfId="1" applyNumberFormat="1" applyFont="1"/>
    <xf numFmtId="42" fontId="20" fillId="0" borderId="38" xfId="1" applyNumberFormat="1" applyFont="1" applyBorder="1" applyAlignment="1"/>
    <xf numFmtId="42" fontId="24" fillId="8" borderId="38" xfId="1" applyNumberFormat="1" applyFont="1" applyFill="1" applyBorder="1" applyAlignment="1"/>
    <xf numFmtId="3" fontId="6" fillId="3" borderId="28" xfId="2" applyNumberFormat="1" applyFont="1" applyFill="1" applyBorder="1"/>
    <xf numFmtId="3" fontId="20" fillId="0" borderId="28" xfId="0" applyNumberFormat="1" applyFont="1" applyBorder="1"/>
    <xf numFmtId="3" fontId="23" fillId="0" borderId="28" xfId="0" applyNumberFormat="1" applyFont="1" applyBorder="1" applyAlignment="1">
      <alignment horizontal="right" vertical="center"/>
    </xf>
    <xf numFmtId="3" fontId="20" fillId="0" borderId="32" xfId="0" applyNumberFormat="1" applyFont="1" applyBorder="1"/>
    <xf numFmtId="3" fontId="22" fillId="4" borderId="21" xfId="2" applyNumberFormat="1" applyFont="1" applyFill="1" applyBorder="1" applyAlignment="1">
      <alignment horizontal="center"/>
    </xf>
    <xf numFmtId="42" fontId="22" fillId="4" borderId="21" xfId="1" applyNumberFormat="1" applyFont="1" applyFill="1" applyBorder="1" applyAlignment="1">
      <alignment horizontal="center"/>
    </xf>
    <xf numFmtId="42" fontId="20" fillId="0" borderId="37" xfId="0" applyNumberFormat="1" applyFont="1" applyBorder="1"/>
    <xf numFmtId="42" fontId="20" fillId="0" borderId="38" xfId="0" applyNumberFormat="1" applyFont="1" applyBorder="1"/>
    <xf numFmtId="42" fontId="6" fillId="3" borderId="38" xfId="1" applyNumberFormat="1" applyFont="1" applyFill="1" applyBorder="1"/>
    <xf numFmtId="3" fontId="9" fillId="4" borderId="5" xfId="0" applyNumberFormat="1" applyFont="1" applyFill="1" applyBorder="1"/>
    <xf numFmtId="164" fontId="9" fillId="4" borderId="52" xfId="1" applyNumberFormat="1" applyFont="1" applyFill="1" applyBorder="1"/>
    <xf numFmtId="3" fontId="7" fillId="9" borderId="53" xfId="2" applyNumberFormat="1" applyFont="1" applyFill="1" applyBorder="1" applyAlignment="1"/>
    <xf numFmtId="42" fontId="7" fillId="9" borderId="54" xfId="1" applyNumberFormat="1" applyFont="1" applyFill="1" applyBorder="1" applyAlignment="1"/>
    <xf numFmtId="42" fontId="7" fillId="9" borderId="49" xfId="1" applyNumberFormat="1" applyFont="1" applyFill="1" applyBorder="1" applyAlignment="1"/>
    <xf numFmtId="3" fontId="7" fillId="9" borderId="55" xfId="2" applyNumberFormat="1" applyFont="1" applyFill="1" applyBorder="1" applyAlignment="1"/>
    <xf numFmtId="42" fontId="7" fillId="9" borderId="56" xfId="1" applyNumberFormat="1" applyFont="1" applyFill="1" applyBorder="1" applyAlignment="1"/>
    <xf numFmtId="3" fontId="9" fillId="4" borderId="20" xfId="0" applyNumberFormat="1" applyFont="1" applyFill="1" applyBorder="1"/>
    <xf numFmtId="3" fontId="18" fillId="9" borderId="53" xfId="2" applyNumberFormat="1" applyFont="1" applyFill="1" applyBorder="1" applyAlignment="1"/>
    <xf numFmtId="3" fontId="18" fillId="9" borderId="55" xfId="2" applyNumberFormat="1" applyFont="1" applyFill="1" applyBorder="1" applyAlignment="1"/>
    <xf numFmtId="164" fontId="12" fillId="5" borderId="58" xfId="1" applyNumberFormat="1" applyFont="1" applyFill="1" applyBorder="1" applyAlignment="1">
      <alignment horizontal="right"/>
    </xf>
    <xf numFmtId="164" fontId="11" fillId="6" borderId="57" xfId="1" applyNumberFormat="1" applyFont="1" applyFill="1" applyBorder="1" applyAlignment="1">
      <alignment horizontal="right" wrapText="1"/>
    </xf>
    <xf numFmtId="164" fontId="13" fillId="5" borderId="58" xfId="1" applyNumberFormat="1" applyFont="1" applyFill="1" applyBorder="1" applyAlignment="1">
      <alignment horizontal="right" wrapText="1"/>
    </xf>
    <xf numFmtId="164" fontId="13" fillId="7" borderId="58" xfId="1" applyNumberFormat="1" applyFont="1" applyFill="1" applyBorder="1" applyAlignment="1">
      <alignment horizontal="right" wrapText="1"/>
    </xf>
    <xf numFmtId="164" fontId="5" fillId="6" borderId="57" xfId="1" applyNumberFormat="1" applyFont="1" applyFill="1" applyBorder="1" applyAlignment="1">
      <alignment horizontal="right" wrapText="1"/>
    </xf>
    <xf numFmtId="3" fontId="5" fillId="0" borderId="57" xfId="5" applyNumberFormat="1" applyFont="1" applyFill="1" applyBorder="1" applyAlignment="1">
      <alignment horizontal="right" wrapText="1"/>
    </xf>
    <xf numFmtId="7" fontId="5" fillId="0" borderId="57" xfId="1" applyNumberFormat="1" applyFont="1" applyFill="1" applyBorder="1" applyAlignment="1">
      <alignment horizontal="right" wrapText="1"/>
    </xf>
    <xf numFmtId="164" fontId="5" fillId="0" borderId="57" xfId="1" applyNumberFormat="1" applyFont="1" applyBorder="1" applyAlignment="1">
      <alignment horizontal="right" wrapText="1"/>
    </xf>
    <xf numFmtId="164" fontId="12" fillId="7" borderId="58" xfId="1" applyNumberFormat="1" applyFont="1" applyFill="1" applyBorder="1" applyAlignment="1">
      <alignment horizontal="right"/>
    </xf>
    <xf numFmtId="0" fontId="9" fillId="4" borderId="57" xfId="0" applyNumberFormat="1" applyFont="1" applyFill="1" applyBorder="1" applyAlignment="1">
      <alignment horizontal="left"/>
    </xf>
    <xf numFmtId="3" fontId="9" fillId="4" borderId="58" xfId="0" applyNumberFormat="1" applyFont="1" applyFill="1" applyBorder="1" applyAlignment="1">
      <alignment horizontal="right"/>
    </xf>
    <xf numFmtId="3" fontId="7" fillId="6" borderId="59" xfId="2" applyNumberFormat="1" applyFont="1" applyFill="1" applyBorder="1" applyAlignment="1">
      <alignment horizontal="right"/>
    </xf>
    <xf numFmtId="3" fontId="7" fillId="6" borderId="60" xfId="2" applyNumberFormat="1" applyFont="1" applyFill="1" applyBorder="1" applyAlignment="1">
      <alignment horizontal="right"/>
    </xf>
    <xf numFmtId="3" fontId="7" fillId="6" borderId="61" xfId="2" applyNumberFormat="1" applyFont="1" applyFill="1" applyBorder="1" applyAlignment="1">
      <alignment horizontal="right"/>
    </xf>
    <xf numFmtId="3" fontId="7" fillId="6" borderId="62" xfId="2" applyNumberFormat="1" applyFont="1" applyFill="1" applyBorder="1" applyAlignment="1">
      <alignment horizontal="right"/>
    </xf>
    <xf numFmtId="3" fontId="18" fillId="6" borderId="62" xfId="2" applyNumberFormat="1" applyFont="1" applyFill="1" applyBorder="1" applyAlignment="1">
      <alignment horizontal="right"/>
    </xf>
    <xf numFmtId="3" fontId="7" fillId="6" borderId="63" xfId="2" applyNumberFormat="1" applyFont="1" applyFill="1" applyBorder="1" applyAlignment="1">
      <alignment horizontal="right"/>
    </xf>
    <xf numFmtId="3" fontId="7" fillId="6" borderId="64" xfId="2" applyNumberFormat="1" applyFont="1" applyFill="1" applyBorder="1" applyAlignment="1">
      <alignment horizontal="right"/>
    </xf>
    <xf numFmtId="0" fontId="7" fillId="0" borderId="65" xfId="2" applyFont="1" applyFill="1" applyBorder="1"/>
    <xf numFmtId="0" fontId="7" fillId="0" borderId="66" xfId="2" applyFont="1" applyFill="1" applyBorder="1"/>
    <xf numFmtId="0" fontId="7" fillId="0" borderId="67" xfId="2" applyFont="1" applyFill="1" applyBorder="1"/>
    <xf numFmtId="0" fontId="7" fillId="0" borderId="68" xfId="2" applyFont="1" applyFill="1" applyBorder="1"/>
    <xf numFmtId="0" fontId="7" fillId="0" borderId="68" xfId="2" applyFont="1" applyFill="1" applyBorder="1" applyAlignment="1">
      <alignment wrapText="1"/>
    </xf>
    <xf numFmtId="0" fontId="7" fillId="0" borderId="69" xfId="2" applyFont="1" applyFill="1" applyBorder="1"/>
    <xf numFmtId="3" fontId="7" fillId="0" borderId="70" xfId="2" applyNumberFormat="1" applyFont="1" applyFill="1" applyBorder="1" applyAlignment="1"/>
    <xf numFmtId="164" fontId="7" fillId="0" borderId="71" xfId="1" applyNumberFormat="1" applyFont="1" applyFill="1" applyBorder="1" applyAlignment="1"/>
    <xf numFmtId="3" fontId="7" fillId="0" borderId="72" xfId="2" applyNumberFormat="1" applyFont="1" applyFill="1" applyBorder="1" applyAlignment="1"/>
    <xf numFmtId="164" fontId="7" fillId="0" borderId="73" xfId="1" applyNumberFormat="1" applyFont="1" applyFill="1" applyBorder="1" applyAlignment="1"/>
    <xf numFmtId="3" fontId="7" fillId="0" borderId="74" xfId="2" applyNumberFormat="1" applyFont="1" applyFill="1" applyBorder="1" applyAlignment="1"/>
    <xf numFmtId="164" fontId="7" fillId="0" borderId="75" xfId="1" applyNumberFormat="1" applyFont="1" applyFill="1" applyBorder="1" applyAlignment="1"/>
    <xf numFmtId="3" fontId="45" fillId="0" borderId="44" xfId="47" applyNumberFormat="1" applyFont="1" applyFill="1" applyBorder="1" applyAlignment="1">
      <alignment horizontal="right" wrapText="1"/>
    </xf>
    <xf numFmtId="3" fontId="45" fillId="0" borderId="44" xfId="47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3" fontId="47" fillId="0" borderId="76" xfId="47" applyNumberFormat="1" applyFont="1" applyFill="1" applyBorder="1" applyAlignment="1">
      <alignment horizontal="right" wrapText="1"/>
    </xf>
    <xf numFmtId="3" fontId="8" fillId="0" borderId="76" xfId="47" applyNumberFormat="1" applyBorder="1"/>
    <xf numFmtId="164" fontId="11" fillId="0" borderId="57" xfId="1" applyNumberFormat="1" applyFont="1" applyBorder="1" applyAlignment="1">
      <alignment horizontal="right" wrapText="1"/>
    </xf>
    <xf numFmtId="3" fontId="8" fillId="0" borderId="76" xfId="4" applyNumberFormat="1" applyFont="1" applyFill="1" applyBorder="1" applyAlignment="1">
      <alignment horizontal="right" wrapText="1"/>
    </xf>
    <xf numFmtId="7" fontId="8" fillId="0" borderId="76" xfId="1" applyNumberFormat="1" applyFont="1" applyFill="1" applyBorder="1" applyAlignment="1">
      <alignment horizontal="right" wrapText="1"/>
    </xf>
    <xf numFmtId="164" fontId="18" fillId="9" borderId="77" xfId="1" applyNumberFormat="1" applyFont="1" applyFill="1" applyBorder="1" applyAlignment="1"/>
    <xf numFmtId="164" fontId="18" fillId="9" borderId="1" xfId="1" applyNumberFormat="1" applyFont="1" applyFill="1" applyBorder="1" applyAlignment="1"/>
    <xf numFmtId="164" fontId="18" fillId="9" borderId="78" xfId="1" applyNumberFormat="1" applyFont="1" applyFill="1" applyBorder="1" applyAlignment="1"/>
    <xf numFmtId="0" fontId="4" fillId="2" borderId="81" xfId="2" applyFont="1" applyFill="1" applyBorder="1" applyAlignment="1">
      <alignment horizontal="center" vertical="center"/>
    </xf>
    <xf numFmtId="0" fontId="4" fillId="2" borderId="82" xfId="2" applyFont="1" applyFill="1" applyBorder="1" applyAlignment="1">
      <alignment horizontal="center" vertical="center"/>
    </xf>
    <xf numFmtId="3" fontId="18" fillId="9" borderId="83" xfId="2" applyNumberFormat="1" applyFont="1" applyFill="1" applyBorder="1" applyAlignment="1">
      <alignment horizontal="right"/>
    </xf>
    <xf numFmtId="3" fontId="7" fillId="9" borderId="83" xfId="2" applyNumberFormat="1" applyFont="1" applyFill="1" applyBorder="1" applyAlignment="1">
      <alignment horizontal="right"/>
    </xf>
    <xf numFmtId="3" fontId="9" fillId="4" borderId="84" xfId="0" applyNumberFormat="1" applyFont="1" applyFill="1" applyBorder="1" applyAlignment="1">
      <alignment horizontal="right"/>
    </xf>
    <xf numFmtId="3" fontId="9" fillId="4" borderId="83" xfId="1" applyNumberFormat="1" applyFont="1" applyFill="1" applyBorder="1" applyAlignment="1">
      <alignment horizontal="right"/>
    </xf>
    <xf numFmtId="0" fontId="7" fillId="0" borderId="85" xfId="2" applyFont="1" applyFill="1" applyBorder="1"/>
    <xf numFmtId="7" fontId="12" fillId="5" borderId="57" xfId="1" applyNumberFormat="1" applyFont="1" applyFill="1" applyBorder="1" applyAlignment="1">
      <alignment wrapText="1"/>
    </xf>
    <xf numFmtId="7" fontId="13" fillId="5" borderId="57" xfId="1" applyNumberFormat="1" applyFont="1" applyFill="1" applyBorder="1" applyAlignment="1">
      <alignment wrapText="1"/>
    </xf>
    <xf numFmtId="7" fontId="13" fillId="7" borderId="57" xfId="1" applyNumberFormat="1" applyFont="1" applyFill="1" applyBorder="1" applyAlignment="1">
      <alignment wrapText="1"/>
    </xf>
    <xf numFmtId="7" fontId="13" fillId="8" borderId="57" xfId="1" applyNumberFormat="1" applyFont="1" applyFill="1" applyBorder="1" applyAlignment="1">
      <alignment wrapText="1"/>
    </xf>
    <xf numFmtId="7" fontId="5" fillId="0" borderId="57" xfId="1" applyNumberFormat="1" applyFont="1" applyBorder="1" applyAlignment="1">
      <alignment wrapText="1"/>
    </xf>
    <xf numFmtId="7" fontId="12" fillId="7" borderId="57" xfId="1" applyNumberFormat="1" applyFont="1" applyFill="1" applyBorder="1" applyAlignment="1">
      <alignment wrapText="1"/>
    </xf>
    <xf numFmtId="7" fontId="3" fillId="4" borderId="57" xfId="1" applyNumberFormat="1" applyFont="1" applyFill="1" applyBorder="1" applyAlignment="1">
      <alignment wrapText="1"/>
    </xf>
    <xf numFmtId="3" fontId="12" fillId="5" borderId="57" xfId="0" applyNumberFormat="1" applyFont="1" applyFill="1" applyBorder="1" applyAlignment="1">
      <alignment wrapText="1"/>
    </xf>
    <xf numFmtId="3" fontId="13" fillId="5" borderId="57" xfId="0" applyNumberFormat="1" applyFont="1" applyFill="1" applyBorder="1" applyAlignment="1">
      <alignment wrapText="1"/>
    </xf>
    <xf numFmtId="3" fontId="13" fillId="7" borderId="57" xfId="0" applyNumberFormat="1" applyFont="1" applyFill="1" applyBorder="1" applyAlignment="1">
      <alignment wrapText="1"/>
    </xf>
    <xf numFmtId="3" fontId="13" fillId="8" borderId="57" xfId="0" applyNumberFormat="1" applyFont="1" applyFill="1" applyBorder="1" applyAlignment="1">
      <alignment wrapText="1"/>
    </xf>
    <xf numFmtId="3" fontId="5" fillId="0" borderId="57" xfId="0" applyNumberFormat="1" applyFont="1" applyBorder="1" applyAlignment="1">
      <alignment wrapText="1"/>
    </xf>
    <xf numFmtId="3" fontId="12" fillId="7" borderId="57" xfId="0" applyNumberFormat="1" applyFont="1" applyFill="1" applyBorder="1" applyAlignment="1">
      <alignment wrapText="1"/>
    </xf>
    <xf numFmtId="3" fontId="3" fillId="4" borderId="57" xfId="0" applyNumberFormat="1" applyFont="1" applyFill="1" applyBorder="1" applyAlignment="1">
      <alignment wrapText="1"/>
    </xf>
    <xf numFmtId="44" fontId="20" fillId="0" borderId="29" xfId="1" applyFont="1" applyBorder="1" applyAlignment="1"/>
    <xf numFmtId="44" fontId="24" fillId="8" borderId="29" xfId="1" applyFont="1" applyFill="1" applyBorder="1" applyAlignment="1"/>
    <xf numFmtId="44" fontId="6" fillId="3" borderId="31" xfId="1" applyFont="1" applyFill="1" applyBorder="1" applyAlignment="1"/>
    <xf numFmtId="44" fontId="23" fillId="0" borderId="33" xfId="1" applyFont="1" applyBorder="1" applyAlignment="1"/>
    <xf numFmtId="44" fontId="23" fillId="0" borderId="29" xfId="1" applyFont="1" applyBorder="1" applyAlignment="1"/>
    <xf numFmtId="44" fontId="25" fillId="8" borderId="29" xfId="1" applyFont="1" applyFill="1" applyBorder="1" applyAlignment="1"/>
    <xf numFmtId="44" fontId="23" fillId="0" borderId="51" xfId="1" applyFont="1" applyBorder="1" applyAlignment="1"/>
    <xf numFmtId="44" fontId="23" fillId="0" borderId="45" xfId="1" applyFont="1" applyBorder="1" applyAlignment="1"/>
    <xf numFmtId="42" fontId="22" fillId="4" borderId="27" xfId="1" applyNumberFormat="1" applyFont="1" applyFill="1" applyBorder="1" applyAlignment="1"/>
    <xf numFmtId="44" fontId="20" fillId="0" borderId="37" xfId="1" applyFont="1" applyBorder="1" applyAlignment="1"/>
    <xf numFmtId="44" fontId="20" fillId="0" borderId="38" xfId="1" applyFont="1" applyBorder="1" applyAlignment="1"/>
    <xf numFmtId="44" fontId="24" fillId="8" borderId="38" xfId="1" applyFont="1" applyFill="1" applyBorder="1" applyAlignment="1"/>
    <xf numFmtId="44" fontId="6" fillId="3" borderId="39" xfId="1" applyFont="1" applyFill="1" applyBorder="1" applyAlignment="1"/>
    <xf numFmtId="44" fontId="20" fillId="0" borderId="32" xfId="1" applyFont="1" applyBorder="1" applyAlignment="1"/>
    <xf numFmtId="44" fontId="20" fillId="0" borderId="28" xfId="1" applyFont="1" applyBorder="1" applyAlignment="1"/>
    <xf numFmtId="44" fontId="24" fillId="8" borderId="28" xfId="1" applyFont="1" applyFill="1" applyBorder="1" applyAlignment="1"/>
    <xf numFmtId="44" fontId="23" fillId="0" borderId="50" xfId="1" applyFont="1" applyBorder="1" applyAlignment="1">
      <alignment vertical="center"/>
    </xf>
    <xf numFmtId="44" fontId="23" fillId="0" borderId="28" xfId="1" applyFont="1" applyBorder="1" applyAlignment="1"/>
    <xf numFmtId="44" fontId="6" fillId="3" borderId="30" xfId="1" applyFont="1" applyFill="1" applyBorder="1" applyAlignment="1"/>
    <xf numFmtId="42" fontId="23" fillId="0" borderId="38" xfId="0" applyNumberFormat="1" applyFont="1" applyBorder="1" applyAlignment="1"/>
    <xf numFmtId="0" fontId="6" fillId="2" borderId="9" xfId="2" applyFont="1" applyFill="1" applyBorder="1" applyAlignment="1">
      <alignment horizontal="center" vertical="center" wrapText="1"/>
    </xf>
    <xf numFmtId="0" fontId="6" fillId="2" borderId="4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47" xfId="2" applyFont="1" applyFill="1" applyBorder="1" applyAlignment="1">
      <alignment horizontal="center" vertical="center" wrapText="1"/>
    </xf>
    <xf numFmtId="0" fontId="17" fillId="2" borderId="0" xfId="2" applyFont="1" applyFill="1" applyBorder="1" applyAlignment="1">
      <alignment horizontal="center" vertical="center" wrapText="1"/>
    </xf>
    <xf numFmtId="0" fontId="17" fillId="2" borderId="20" xfId="2" applyFont="1" applyFill="1" applyBorder="1" applyAlignment="1">
      <alignment horizontal="center" vertical="center" wrapText="1"/>
    </xf>
    <xf numFmtId="0" fontId="4" fillId="2" borderId="79" xfId="2" applyFont="1" applyFill="1" applyBorder="1" applyAlignment="1">
      <alignment horizontal="center" vertical="center"/>
    </xf>
    <xf numFmtId="0" fontId="4" fillId="2" borderId="80" xfId="2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/>
    </xf>
    <xf numFmtId="165" fontId="9" fillId="4" borderId="26" xfId="0" applyNumberFormat="1" applyFont="1" applyFill="1" applyBorder="1" applyAlignment="1">
      <alignment horizontal="center"/>
    </xf>
    <xf numFmtId="0" fontId="9" fillId="4" borderId="26" xfId="0" applyFont="1" applyFill="1" applyBorder="1" applyAlignment="1">
      <alignment horizontal="center"/>
    </xf>
    <xf numFmtId="0" fontId="10" fillId="4" borderId="57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8" borderId="57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164" fontId="9" fillId="4" borderId="26" xfId="1" applyNumberFormat="1" applyFont="1" applyFill="1" applyBorder="1" applyAlignment="1">
      <alignment horizontal="center" vertical="center" wrapText="1"/>
    </xf>
    <xf numFmtId="0" fontId="17" fillId="4" borderId="6" xfId="2" applyFont="1" applyFill="1" applyBorder="1" applyAlignment="1">
      <alignment horizontal="center" vertical="center"/>
    </xf>
    <xf numFmtId="0" fontId="17" fillId="4" borderId="24" xfId="2" applyFont="1" applyFill="1" applyBorder="1" applyAlignment="1">
      <alignment horizontal="center" vertical="center"/>
    </xf>
    <xf numFmtId="0" fontId="4" fillId="4" borderId="7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/>
    </xf>
    <xf numFmtId="0" fontId="6" fillId="4" borderId="40" xfId="2" applyFont="1" applyFill="1" applyBorder="1" applyAlignment="1">
      <alignment horizontal="center" vertical="center" wrapText="1"/>
    </xf>
    <xf numFmtId="0" fontId="21" fillId="4" borderId="27" xfId="2" applyFont="1" applyFill="1" applyBorder="1" applyAlignment="1">
      <alignment horizontal="center"/>
    </xf>
    <xf numFmtId="0" fontId="27" fillId="4" borderId="27" xfId="2" applyFont="1" applyFill="1" applyBorder="1" applyAlignment="1">
      <alignment horizontal="center" vertical="center"/>
    </xf>
    <xf numFmtId="0" fontId="2" fillId="10" borderId="27" xfId="2" applyFont="1" applyFill="1" applyBorder="1" applyAlignment="1">
      <alignment horizontal="center"/>
    </xf>
    <xf numFmtId="0" fontId="2" fillId="11" borderId="27" xfId="2" applyFont="1" applyFill="1" applyBorder="1" applyAlignment="1">
      <alignment horizontal="center"/>
    </xf>
    <xf numFmtId="0" fontId="2" fillId="12" borderId="27" xfId="2" applyFont="1" applyFill="1" applyBorder="1" applyAlignment="1">
      <alignment horizontal="center"/>
    </xf>
  </cellXfs>
  <cellStyles count="48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7590531925794506E-2"/>
          <c:y val="1.6849352079903512E-2"/>
          <c:w val="0.91709318631621728"/>
          <c:h val="0.76515658382678731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Data'!$A$3:$A$61</c:f>
              <c:strCache>
                <c:ptCount val="58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Northern Mariana Islands</c:v>
                </c:pt>
                <c:pt idx="39">
                  <c:v>Ohio</c:v>
                </c:pt>
                <c:pt idx="40">
                  <c:v>Oklahoma</c:v>
                </c:pt>
                <c:pt idx="41">
                  <c:v>Oregon</c:v>
                </c:pt>
                <c:pt idx="42">
                  <c:v>Palau</c:v>
                </c:pt>
                <c:pt idx="43">
                  <c:v>Pennsylvania</c:v>
                </c:pt>
                <c:pt idx="44">
                  <c:v>Puerto Rico</c:v>
                </c:pt>
                <c:pt idx="45">
                  <c:v>Rhode Island</c:v>
                </c:pt>
                <c:pt idx="46">
                  <c:v>South Carolina</c:v>
                </c:pt>
                <c:pt idx="47">
                  <c:v>South Dakota</c:v>
                </c:pt>
                <c:pt idx="48">
                  <c:v>Tennessee</c:v>
                </c:pt>
                <c:pt idx="49">
                  <c:v>Texas</c:v>
                </c:pt>
                <c:pt idx="50">
                  <c:v>Utah</c:v>
                </c:pt>
                <c:pt idx="51">
                  <c:v>Vermont</c:v>
                </c:pt>
                <c:pt idx="52">
                  <c:v>Virgin Islands</c:v>
                </c:pt>
                <c:pt idx="53">
                  <c:v>Virginia</c:v>
                </c:pt>
                <c:pt idx="54">
                  <c:v>Washington</c:v>
                </c:pt>
                <c:pt idx="55">
                  <c:v>West Virginia</c:v>
                </c:pt>
                <c:pt idx="56">
                  <c:v>Wisconsin</c:v>
                </c:pt>
                <c:pt idx="57">
                  <c:v>Wyoming</c:v>
                </c:pt>
              </c:strCache>
            </c:strRef>
          </c:cat>
          <c:val>
            <c:numRef>
              <c:f>'State Graph Data'!$C$3:$C$61</c:f>
              <c:numCache>
                <c:formatCode>_("$"* #,##0_);_("$"* \(#,##0\);_("$"* "-"_);_(@_)</c:formatCode>
                <c:ptCount val="59"/>
                <c:pt idx="0">
                  <c:v>247660391.34</c:v>
                </c:pt>
                <c:pt idx="1">
                  <c:v>12631661.779999999</c:v>
                </c:pt>
                <c:pt idx="2">
                  <c:v>170020733.43000001</c:v>
                </c:pt>
                <c:pt idx="3">
                  <c:v>152614470.18000001</c:v>
                </c:pt>
                <c:pt idx="4">
                  <c:v>841197146.71000004</c:v>
                </c:pt>
                <c:pt idx="5">
                  <c:v>158020827.88</c:v>
                </c:pt>
                <c:pt idx="6">
                  <c:v>132458802.46000001</c:v>
                </c:pt>
                <c:pt idx="7">
                  <c:v>26846474.859999999</c:v>
                </c:pt>
                <c:pt idx="8">
                  <c:v>16887748.669999998</c:v>
                </c:pt>
                <c:pt idx="9">
                  <c:v>117000</c:v>
                </c:pt>
                <c:pt idx="10">
                  <c:v>853318353.86000001</c:v>
                </c:pt>
                <c:pt idx="11">
                  <c:v>312739392.71000004</c:v>
                </c:pt>
                <c:pt idx="12">
                  <c:v>416891.67</c:v>
                </c:pt>
                <c:pt idx="13">
                  <c:v>42782662.609999999</c:v>
                </c:pt>
                <c:pt idx="14">
                  <c:v>44669035.07</c:v>
                </c:pt>
                <c:pt idx="15">
                  <c:v>570569951.14999998</c:v>
                </c:pt>
                <c:pt idx="16">
                  <c:v>297885758.44</c:v>
                </c:pt>
                <c:pt idx="17">
                  <c:v>165972710.41</c:v>
                </c:pt>
                <c:pt idx="18">
                  <c:v>169219713.93000001</c:v>
                </c:pt>
                <c:pt idx="19">
                  <c:v>197612087.10000002</c:v>
                </c:pt>
                <c:pt idx="20">
                  <c:v>216836520.77000001</c:v>
                </c:pt>
                <c:pt idx="21">
                  <c:v>62321357.189999998</c:v>
                </c:pt>
                <c:pt idx="22">
                  <c:v>30000</c:v>
                </c:pt>
                <c:pt idx="23">
                  <c:v>190919136.38999999</c:v>
                </c:pt>
                <c:pt idx="24">
                  <c:v>337500804.65999997</c:v>
                </c:pt>
                <c:pt idx="25">
                  <c:v>400261157.37</c:v>
                </c:pt>
                <c:pt idx="26">
                  <c:v>274339670.25</c:v>
                </c:pt>
                <c:pt idx="27">
                  <c:v>163750230.29000002</c:v>
                </c:pt>
                <c:pt idx="28">
                  <c:v>325056484.87</c:v>
                </c:pt>
                <c:pt idx="29">
                  <c:v>48304265.020000003</c:v>
                </c:pt>
                <c:pt idx="30">
                  <c:v>81216235.180000007</c:v>
                </c:pt>
                <c:pt idx="31">
                  <c:v>63466502.829999998</c:v>
                </c:pt>
                <c:pt idx="32">
                  <c:v>79327587.129999995</c:v>
                </c:pt>
                <c:pt idx="33">
                  <c:v>345692399.07000005</c:v>
                </c:pt>
                <c:pt idx="34">
                  <c:v>49260988.269999996</c:v>
                </c:pt>
                <c:pt idx="35">
                  <c:v>642901658.15999997</c:v>
                </c:pt>
                <c:pt idx="36">
                  <c:v>317321247.51999998</c:v>
                </c:pt>
                <c:pt idx="37">
                  <c:v>34469535.719999999</c:v>
                </c:pt>
                <c:pt idx="38">
                  <c:v>0</c:v>
                </c:pt>
                <c:pt idx="39">
                  <c:v>566476237.15999997</c:v>
                </c:pt>
                <c:pt idx="40">
                  <c:v>172188877.43000001</c:v>
                </c:pt>
                <c:pt idx="41">
                  <c:v>136248819.80000001</c:v>
                </c:pt>
                <c:pt idx="42">
                  <c:v>74201.19</c:v>
                </c:pt>
                <c:pt idx="43">
                  <c:v>616834835.14999998</c:v>
                </c:pt>
                <c:pt idx="44">
                  <c:v>4272982.8</c:v>
                </c:pt>
                <c:pt idx="45">
                  <c:v>49890496.769999996</c:v>
                </c:pt>
                <c:pt idx="46">
                  <c:v>175249663.12</c:v>
                </c:pt>
                <c:pt idx="47">
                  <c:v>56216958.490000002</c:v>
                </c:pt>
                <c:pt idx="48">
                  <c:v>291051065.19</c:v>
                </c:pt>
                <c:pt idx="49">
                  <c:v>815103409.96000004</c:v>
                </c:pt>
                <c:pt idx="50">
                  <c:v>77305267.810000002</c:v>
                </c:pt>
                <c:pt idx="51">
                  <c:v>22296120.579999998</c:v>
                </c:pt>
                <c:pt idx="52">
                  <c:v>440400</c:v>
                </c:pt>
                <c:pt idx="53">
                  <c:v>371453368.46000004</c:v>
                </c:pt>
                <c:pt idx="54">
                  <c:v>199420341.56</c:v>
                </c:pt>
                <c:pt idx="55">
                  <c:v>97829783.579999998</c:v>
                </c:pt>
                <c:pt idx="56">
                  <c:v>261835704.69999999</c:v>
                </c:pt>
                <c:pt idx="57">
                  <c:v>15127274.73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Data'!$A$3:$A$61</c:f>
              <c:strCache>
                <c:ptCount val="58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Northern Mariana Islands</c:v>
                </c:pt>
                <c:pt idx="39">
                  <c:v>Ohio</c:v>
                </c:pt>
                <c:pt idx="40">
                  <c:v>Oklahoma</c:v>
                </c:pt>
                <c:pt idx="41">
                  <c:v>Oregon</c:v>
                </c:pt>
                <c:pt idx="42">
                  <c:v>Palau</c:v>
                </c:pt>
                <c:pt idx="43">
                  <c:v>Pennsylvania</c:v>
                </c:pt>
                <c:pt idx="44">
                  <c:v>Puerto Rico</c:v>
                </c:pt>
                <c:pt idx="45">
                  <c:v>Rhode Island</c:v>
                </c:pt>
                <c:pt idx="46">
                  <c:v>South Carolina</c:v>
                </c:pt>
                <c:pt idx="47">
                  <c:v>South Dakota</c:v>
                </c:pt>
                <c:pt idx="48">
                  <c:v>Tennessee</c:v>
                </c:pt>
                <c:pt idx="49">
                  <c:v>Texas</c:v>
                </c:pt>
                <c:pt idx="50">
                  <c:v>Utah</c:v>
                </c:pt>
                <c:pt idx="51">
                  <c:v>Vermont</c:v>
                </c:pt>
                <c:pt idx="52">
                  <c:v>Virgin Islands</c:v>
                </c:pt>
                <c:pt idx="53">
                  <c:v>Virginia</c:v>
                </c:pt>
                <c:pt idx="54">
                  <c:v>Washington</c:v>
                </c:pt>
                <c:pt idx="55">
                  <c:v>West Virginia</c:v>
                </c:pt>
                <c:pt idx="56">
                  <c:v>Wisconsin</c:v>
                </c:pt>
                <c:pt idx="57">
                  <c:v>Wyoming</c:v>
                </c:pt>
              </c:strCache>
            </c:strRef>
          </c:cat>
          <c:val>
            <c:numRef>
              <c:f>'State Graph Data'!$E$3:$E$61</c:f>
              <c:numCache>
                <c:formatCode>_("$"* #,##0_);_("$"* \(#,##0\);_("$"* "-"??_);_(@_)</c:formatCode>
                <c:ptCount val="59"/>
                <c:pt idx="0">
                  <c:v>118673303</c:v>
                </c:pt>
                <c:pt idx="1">
                  <c:v>28304747</c:v>
                </c:pt>
                <c:pt idx="2">
                  <c:v>163432325.24000001</c:v>
                </c:pt>
                <c:pt idx="3">
                  <c:v>59308221.450000003</c:v>
                </c:pt>
                <c:pt idx="4">
                  <c:v>737337316.71000004</c:v>
                </c:pt>
                <c:pt idx="5">
                  <c:v>74073581</c:v>
                </c:pt>
                <c:pt idx="6">
                  <c:v>61166911.259999998</c:v>
                </c:pt>
                <c:pt idx="7">
                  <c:v>26706867.829999998</c:v>
                </c:pt>
                <c:pt idx="8">
                  <c:v>12840405</c:v>
                </c:pt>
                <c:pt idx="9">
                  <c:v>0</c:v>
                </c:pt>
                <c:pt idx="10">
                  <c:v>407438360.80999994</c:v>
                </c:pt>
                <c:pt idx="11">
                  <c:v>196259362.50999999</c:v>
                </c:pt>
                <c:pt idx="12">
                  <c:v>0</c:v>
                </c:pt>
                <c:pt idx="13">
                  <c:v>42500</c:v>
                </c:pt>
                <c:pt idx="14">
                  <c:v>28878934</c:v>
                </c:pt>
                <c:pt idx="15">
                  <c:v>274449016.57999998</c:v>
                </c:pt>
                <c:pt idx="16">
                  <c:v>140160644.65000001</c:v>
                </c:pt>
                <c:pt idx="17">
                  <c:v>93834204</c:v>
                </c:pt>
                <c:pt idx="18">
                  <c:v>40186257.789999999</c:v>
                </c:pt>
                <c:pt idx="19">
                  <c:v>146265459.77000001</c:v>
                </c:pt>
                <c:pt idx="20">
                  <c:v>195194064.58000001</c:v>
                </c:pt>
                <c:pt idx="21">
                  <c:v>84487120</c:v>
                </c:pt>
                <c:pt idx="22">
                  <c:v>0</c:v>
                </c:pt>
                <c:pt idx="23">
                  <c:v>84054828</c:v>
                </c:pt>
                <c:pt idx="24">
                  <c:v>189599032.80000001</c:v>
                </c:pt>
                <c:pt idx="25">
                  <c:v>183410926</c:v>
                </c:pt>
                <c:pt idx="26">
                  <c:v>72394366.020000011</c:v>
                </c:pt>
                <c:pt idx="27">
                  <c:v>130360243</c:v>
                </c:pt>
                <c:pt idx="28">
                  <c:v>160347662</c:v>
                </c:pt>
                <c:pt idx="29">
                  <c:v>19647831</c:v>
                </c:pt>
                <c:pt idx="30">
                  <c:v>42704888</c:v>
                </c:pt>
                <c:pt idx="31">
                  <c:v>22124609.079999998</c:v>
                </c:pt>
                <c:pt idx="32">
                  <c:v>5673114.1799999997</c:v>
                </c:pt>
                <c:pt idx="33">
                  <c:v>133450502.71000001</c:v>
                </c:pt>
                <c:pt idx="34">
                  <c:v>74401557</c:v>
                </c:pt>
                <c:pt idx="35">
                  <c:v>486175944.38</c:v>
                </c:pt>
                <c:pt idx="36">
                  <c:v>158076601.97</c:v>
                </c:pt>
                <c:pt idx="37">
                  <c:v>12535613.789999999</c:v>
                </c:pt>
                <c:pt idx="38">
                  <c:v>1764297.7</c:v>
                </c:pt>
                <c:pt idx="39">
                  <c:v>289645126.72000003</c:v>
                </c:pt>
                <c:pt idx="40">
                  <c:v>125296702.25999999</c:v>
                </c:pt>
                <c:pt idx="41">
                  <c:v>87909306.109999999</c:v>
                </c:pt>
                <c:pt idx="42">
                  <c:v>0</c:v>
                </c:pt>
                <c:pt idx="43">
                  <c:v>238813099.91000003</c:v>
                </c:pt>
                <c:pt idx="44">
                  <c:v>42113586</c:v>
                </c:pt>
                <c:pt idx="45">
                  <c:v>22518461.84</c:v>
                </c:pt>
                <c:pt idx="46">
                  <c:v>91785542.189999998</c:v>
                </c:pt>
                <c:pt idx="47">
                  <c:v>30191958.600000001</c:v>
                </c:pt>
                <c:pt idx="48">
                  <c:v>158355001.97</c:v>
                </c:pt>
                <c:pt idx="49">
                  <c:v>601052707.92000008</c:v>
                </c:pt>
                <c:pt idx="50">
                  <c:v>32241535</c:v>
                </c:pt>
                <c:pt idx="51">
                  <c:v>28220570.690000001</c:v>
                </c:pt>
                <c:pt idx="52">
                  <c:v>0</c:v>
                </c:pt>
                <c:pt idx="53">
                  <c:v>98435878.560000002</c:v>
                </c:pt>
                <c:pt idx="54">
                  <c:v>190771555</c:v>
                </c:pt>
                <c:pt idx="55">
                  <c:v>70359968.099999994</c:v>
                </c:pt>
                <c:pt idx="56">
                  <c:v>162062498.44999999</c:v>
                </c:pt>
                <c:pt idx="57">
                  <c:v>13036037.08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5453824"/>
        <c:axId val="49598976"/>
        <c:axId val="0"/>
      </c:bar3DChart>
      <c:catAx>
        <c:axId val="854538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9598976"/>
        <c:crosses val="autoZero"/>
        <c:auto val="1"/>
        <c:lblAlgn val="ctr"/>
        <c:lblOffset val="100"/>
        <c:noMultiLvlLbl val="0"/>
      </c:catAx>
      <c:valAx>
        <c:axId val="49598976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85453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6266242382515446"/>
          <c:y val="4.8259205799727624E-2"/>
          <c:w val="0.31931155382293241"/>
          <c:h val="0.12317848839078185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000" baseline="0"/>
          </a:pPr>
          <a:endParaRPr lang="en-US"/>
        </a:p>
      </c:txPr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December 2013&amp;R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WhiteSpace="0" view="pageLayout" zoomScaleNormal="100" workbookViewId="0">
      <selection sqref="A1:A3"/>
    </sheetView>
  </sheetViews>
  <sheetFormatPr defaultColWidth="9.140625" defaultRowHeight="12.75" x14ac:dyDescent="0.2"/>
  <cols>
    <col min="1" max="1" width="36" style="1" bestFit="1" customWidth="1"/>
    <col min="2" max="3" width="16.5703125" style="1" customWidth="1"/>
    <col min="4" max="5" width="15.42578125" style="1" customWidth="1"/>
    <col min="6" max="6" width="15.5703125" style="1" customWidth="1"/>
    <col min="7" max="7" width="13.85546875" style="1" customWidth="1"/>
    <col min="8" max="8" width="9.140625" style="1"/>
    <col min="9" max="10" width="0" style="1" hidden="1" customWidth="1"/>
    <col min="11" max="16384" width="9.140625" style="1"/>
  </cols>
  <sheetData>
    <row r="1" spans="1:10" ht="21" x14ac:dyDescent="0.2">
      <c r="A1" s="220" t="s">
        <v>0</v>
      </c>
      <c r="B1" s="222" t="s">
        <v>1</v>
      </c>
      <c r="C1" s="223"/>
      <c r="D1" s="222" t="s">
        <v>2</v>
      </c>
      <c r="E1" s="223"/>
      <c r="F1" s="175" t="s">
        <v>3</v>
      </c>
      <c r="G1" s="176" t="s">
        <v>4</v>
      </c>
    </row>
    <row r="2" spans="1:10" ht="6.75" customHeight="1" x14ac:dyDescent="0.2">
      <c r="A2" s="220"/>
      <c r="B2" s="216" t="s">
        <v>5</v>
      </c>
      <c r="C2" s="216" t="s">
        <v>6</v>
      </c>
      <c r="D2" s="216" t="s">
        <v>5</v>
      </c>
      <c r="E2" s="216" t="s">
        <v>6</v>
      </c>
      <c r="F2" s="216" t="s">
        <v>6</v>
      </c>
      <c r="G2" s="218" t="s">
        <v>7</v>
      </c>
    </row>
    <row r="3" spans="1:10" ht="28.5" customHeight="1" x14ac:dyDescent="0.2">
      <c r="A3" s="221"/>
      <c r="B3" s="217"/>
      <c r="C3" s="217"/>
      <c r="D3" s="217"/>
      <c r="E3" s="217"/>
      <c r="F3" s="217"/>
      <c r="G3" s="219"/>
      <c r="I3" s="2" t="s">
        <v>8</v>
      </c>
      <c r="J3" s="3" t="s">
        <v>9</v>
      </c>
    </row>
    <row r="4" spans="1:10" ht="15.75" x14ac:dyDescent="0.25">
      <c r="A4" s="181" t="s">
        <v>10</v>
      </c>
      <c r="B4" s="86">
        <v>4280</v>
      </c>
      <c r="C4" s="87">
        <v>2</v>
      </c>
      <c r="D4" s="144">
        <v>1879</v>
      </c>
      <c r="E4" s="145">
        <v>2</v>
      </c>
      <c r="F4" s="86">
        <v>94</v>
      </c>
      <c r="G4" s="87">
        <f>SUM(B4:F4)</f>
        <v>6257</v>
      </c>
      <c r="I4" s="1">
        <v>1993</v>
      </c>
      <c r="J4" s="1">
        <v>1143</v>
      </c>
    </row>
    <row r="5" spans="1:10" ht="15.75" x14ac:dyDescent="0.25">
      <c r="A5" s="151" t="s">
        <v>11</v>
      </c>
      <c r="B5" s="86">
        <v>293</v>
      </c>
      <c r="C5" s="87"/>
      <c r="D5" s="146">
        <v>752</v>
      </c>
      <c r="E5" s="147">
        <v>3</v>
      </c>
      <c r="F5" s="86">
        <v>19</v>
      </c>
      <c r="G5" s="87">
        <f t="shared" ref="G5:G62" si="0">SUM(B5:F5)</f>
        <v>1067</v>
      </c>
      <c r="I5" s="1">
        <v>121</v>
      </c>
      <c r="J5" s="1">
        <v>154</v>
      </c>
    </row>
    <row r="6" spans="1:10" ht="15.75" x14ac:dyDescent="0.25">
      <c r="A6" s="151" t="s">
        <v>103</v>
      </c>
      <c r="B6" s="86"/>
      <c r="C6" s="87"/>
      <c r="D6" s="146">
        <v>1</v>
      </c>
      <c r="E6" s="147"/>
      <c r="F6" s="86"/>
      <c r="G6" s="87">
        <f t="shared" si="0"/>
        <v>1</v>
      </c>
    </row>
    <row r="7" spans="1:10" ht="15.75" x14ac:dyDescent="0.25">
      <c r="A7" s="151" t="s">
        <v>12</v>
      </c>
      <c r="B7" s="86">
        <v>5128</v>
      </c>
      <c r="C7" s="87">
        <v>1</v>
      </c>
      <c r="D7" s="146">
        <v>4021</v>
      </c>
      <c r="E7" s="147">
        <v>2</v>
      </c>
      <c r="F7" s="86">
        <v>74</v>
      </c>
      <c r="G7" s="87">
        <f t="shared" si="0"/>
        <v>9226</v>
      </c>
      <c r="I7" s="1">
        <v>1933</v>
      </c>
      <c r="J7" s="1">
        <v>1524</v>
      </c>
    </row>
    <row r="8" spans="1:10" ht="15.75" x14ac:dyDescent="0.25">
      <c r="A8" s="151" t="s">
        <v>13</v>
      </c>
      <c r="B8" s="86">
        <v>2059</v>
      </c>
      <c r="C8" s="88">
        <v>4</v>
      </c>
      <c r="D8" s="146">
        <v>1301</v>
      </c>
      <c r="E8" s="147">
        <v>1</v>
      </c>
      <c r="F8" s="86">
        <v>70</v>
      </c>
      <c r="G8" s="87">
        <f t="shared" si="0"/>
        <v>3435</v>
      </c>
      <c r="I8" s="1">
        <v>745</v>
      </c>
      <c r="J8" s="1">
        <v>449</v>
      </c>
    </row>
    <row r="9" spans="1:10" ht="15.75" x14ac:dyDescent="0.25">
      <c r="A9" s="151" t="s">
        <v>14</v>
      </c>
      <c r="B9" s="86">
        <v>23633</v>
      </c>
      <c r="C9" s="88">
        <v>45</v>
      </c>
      <c r="D9" s="146">
        <v>15289</v>
      </c>
      <c r="E9" s="147">
        <v>10</v>
      </c>
      <c r="F9" s="86">
        <v>284</v>
      </c>
      <c r="G9" s="87">
        <f t="shared" si="0"/>
        <v>39261</v>
      </c>
      <c r="I9" s="1">
        <v>8051</v>
      </c>
      <c r="J9" s="1">
        <v>2053</v>
      </c>
    </row>
    <row r="10" spans="1:10" ht="15.75" x14ac:dyDescent="0.25">
      <c r="A10" s="151" t="s">
        <v>15</v>
      </c>
      <c r="B10" s="86">
        <v>4638</v>
      </c>
      <c r="C10" s="88">
        <v>5</v>
      </c>
      <c r="D10" s="146">
        <v>2245</v>
      </c>
      <c r="E10" s="147">
        <v>1</v>
      </c>
      <c r="F10" s="86">
        <v>67</v>
      </c>
      <c r="G10" s="87">
        <f t="shared" si="0"/>
        <v>6956</v>
      </c>
      <c r="I10" s="1">
        <v>1683</v>
      </c>
      <c r="J10" s="1">
        <v>1</v>
      </c>
    </row>
    <row r="11" spans="1:10" ht="15.75" x14ac:dyDescent="0.25">
      <c r="A11" s="151" t="s">
        <v>16</v>
      </c>
      <c r="B11" s="86">
        <v>3867</v>
      </c>
      <c r="C11" s="88">
        <v>2</v>
      </c>
      <c r="D11" s="146">
        <v>1777</v>
      </c>
      <c r="E11" s="147">
        <v>1</v>
      </c>
      <c r="F11" s="86">
        <v>26</v>
      </c>
      <c r="G11" s="87">
        <f t="shared" si="0"/>
        <v>5673</v>
      </c>
      <c r="I11" s="1">
        <v>1256</v>
      </c>
      <c r="J11" s="1">
        <v>390</v>
      </c>
    </row>
    <row r="12" spans="1:10" ht="15.75" x14ac:dyDescent="0.25">
      <c r="A12" s="151" t="s">
        <v>17</v>
      </c>
      <c r="B12" s="86">
        <v>1022</v>
      </c>
      <c r="C12" s="87"/>
      <c r="D12" s="146">
        <v>584</v>
      </c>
      <c r="E12" s="147">
        <v>1</v>
      </c>
      <c r="F12" s="86">
        <v>6</v>
      </c>
      <c r="G12" s="87">
        <f t="shared" si="0"/>
        <v>1613</v>
      </c>
      <c r="I12" s="1">
        <v>497</v>
      </c>
      <c r="J12" s="1">
        <v>91</v>
      </c>
    </row>
    <row r="13" spans="1:10" ht="15.75" x14ac:dyDescent="0.25">
      <c r="A13" s="151" t="s">
        <v>18</v>
      </c>
      <c r="B13" s="86">
        <v>969</v>
      </c>
      <c r="C13" s="87"/>
      <c r="D13" s="146">
        <v>173</v>
      </c>
      <c r="E13" s="147">
        <v>2</v>
      </c>
      <c r="F13" s="86">
        <v>6</v>
      </c>
      <c r="G13" s="87">
        <f t="shared" si="0"/>
        <v>1150</v>
      </c>
      <c r="I13" s="1">
        <v>456</v>
      </c>
      <c r="J13" s="1" t="e">
        <v>#N/A</v>
      </c>
    </row>
    <row r="14" spans="1:10" ht="15.75" x14ac:dyDescent="0.25">
      <c r="A14" s="151" t="s">
        <v>20</v>
      </c>
      <c r="B14" s="86">
        <v>11</v>
      </c>
      <c r="C14" s="87"/>
      <c r="D14" s="146" t="s">
        <v>19</v>
      </c>
      <c r="E14" s="147"/>
      <c r="F14" s="86"/>
      <c r="G14" s="87">
        <f t="shared" si="0"/>
        <v>11</v>
      </c>
    </row>
    <row r="15" spans="1:10" ht="15.75" x14ac:dyDescent="0.25">
      <c r="A15" s="151" t="s">
        <v>21</v>
      </c>
      <c r="B15" s="86">
        <v>18345</v>
      </c>
      <c r="C15" s="87">
        <v>3</v>
      </c>
      <c r="D15" s="146">
        <v>6844</v>
      </c>
      <c r="E15" s="147">
        <v>5</v>
      </c>
      <c r="F15" s="86">
        <v>175</v>
      </c>
      <c r="G15" s="87">
        <f t="shared" si="0"/>
        <v>25372</v>
      </c>
      <c r="I15" s="1">
        <v>6964</v>
      </c>
      <c r="J15" s="1">
        <v>1992</v>
      </c>
    </row>
    <row r="16" spans="1:10" ht="15.75" x14ac:dyDescent="0.25">
      <c r="A16" s="151" t="s">
        <v>22</v>
      </c>
      <c r="B16" s="86">
        <v>6736</v>
      </c>
      <c r="C16" s="87">
        <v>3</v>
      </c>
      <c r="D16" s="146">
        <v>3280</v>
      </c>
      <c r="E16" s="147">
        <v>2</v>
      </c>
      <c r="F16" s="86">
        <v>133</v>
      </c>
      <c r="G16" s="87">
        <f t="shared" si="0"/>
        <v>10154</v>
      </c>
      <c r="I16" s="1">
        <v>2999</v>
      </c>
      <c r="J16" s="1">
        <v>1011</v>
      </c>
    </row>
    <row r="17" spans="1:10" ht="15.75" x14ac:dyDescent="0.25">
      <c r="A17" s="151" t="s">
        <v>23</v>
      </c>
      <c r="B17" s="86">
        <v>33</v>
      </c>
      <c r="C17" s="87"/>
      <c r="D17" s="146">
        <v>11</v>
      </c>
      <c r="E17" s="147"/>
      <c r="F17" s="86"/>
      <c r="G17" s="87">
        <f t="shared" si="0"/>
        <v>44</v>
      </c>
      <c r="I17" s="1">
        <v>3</v>
      </c>
      <c r="J17" s="1" t="e">
        <v>#N/A</v>
      </c>
    </row>
    <row r="18" spans="1:10" ht="15.75" x14ac:dyDescent="0.25">
      <c r="A18" s="151" t="s">
        <v>24</v>
      </c>
      <c r="B18" s="86">
        <v>1010</v>
      </c>
      <c r="C18" s="88">
        <v>3</v>
      </c>
      <c r="D18" s="146">
        <v>318</v>
      </c>
      <c r="E18" s="147">
        <v>2</v>
      </c>
      <c r="F18" s="86">
        <v>18</v>
      </c>
      <c r="G18" s="87">
        <f t="shared" si="0"/>
        <v>1351</v>
      </c>
      <c r="I18" s="1">
        <v>390</v>
      </c>
      <c r="J18" s="1">
        <v>1</v>
      </c>
    </row>
    <row r="19" spans="1:10" ht="15.75" x14ac:dyDescent="0.25">
      <c r="A19" s="151" t="s">
        <v>25</v>
      </c>
      <c r="B19" s="86">
        <v>1136</v>
      </c>
      <c r="C19" s="88">
        <v>5</v>
      </c>
      <c r="D19" s="146">
        <v>653</v>
      </c>
      <c r="E19" s="147"/>
      <c r="F19" s="86">
        <v>33</v>
      </c>
      <c r="G19" s="87">
        <f t="shared" si="0"/>
        <v>1827</v>
      </c>
      <c r="I19" s="1">
        <v>328</v>
      </c>
      <c r="J19" s="1" t="e">
        <v>#N/A</v>
      </c>
    </row>
    <row r="20" spans="1:10" ht="15.75" x14ac:dyDescent="0.25">
      <c r="A20" s="151" t="s">
        <v>26</v>
      </c>
      <c r="B20" s="86">
        <v>13247</v>
      </c>
      <c r="C20" s="88">
        <v>5</v>
      </c>
      <c r="D20" s="146">
        <v>5212</v>
      </c>
      <c r="E20" s="147">
        <v>7</v>
      </c>
      <c r="F20" s="86">
        <v>168</v>
      </c>
      <c r="G20" s="87">
        <f t="shared" si="0"/>
        <v>18639</v>
      </c>
      <c r="I20" s="1">
        <v>5755</v>
      </c>
      <c r="J20" s="1">
        <v>1423</v>
      </c>
    </row>
    <row r="21" spans="1:10" ht="15.75" x14ac:dyDescent="0.25">
      <c r="A21" s="151" t="s">
        <v>27</v>
      </c>
      <c r="B21" s="86">
        <v>6049</v>
      </c>
      <c r="C21" s="88">
        <v>4</v>
      </c>
      <c r="D21" s="146">
        <v>2304</v>
      </c>
      <c r="E21" s="147"/>
      <c r="F21" s="86">
        <v>118</v>
      </c>
      <c r="G21" s="87">
        <f t="shared" si="0"/>
        <v>8475</v>
      </c>
      <c r="I21" s="1">
        <v>2497</v>
      </c>
      <c r="J21" s="1">
        <v>942</v>
      </c>
    </row>
    <row r="22" spans="1:10" ht="15.75" x14ac:dyDescent="0.25">
      <c r="A22" s="151" t="s">
        <v>28</v>
      </c>
      <c r="B22" s="86">
        <v>3542</v>
      </c>
      <c r="C22" s="88">
        <v>8</v>
      </c>
      <c r="D22" s="146">
        <v>1598</v>
      </c>
      <c r="E22" s="147"/>
      <c r="F22" s="86">
        <v>107</v>
      </c>
      <c r="G22" s="87">
        <f t="shared" si="0"/>
        <v>5255</v>
      </c>
      <c r="I22" s="1">
        <v>1531</v>
      </c>
      <c r="J22" s="1">
        <v>1010</v>
      </c>
    </row>
    <row r="23" spans="1:10" ht="15.75" x14ac:dyDescent="0.25">
      <c r="A23" s="151" t="s">
        <v>29</v>
      </c>
      <c r="B23" s="86">
        <v>2843</v>
      </c>
      <c r="C23" s="88">
        <v>20</v>
      </c>
      <c r="D23" s="146">
        <v>836</v>
      </c>
      <c r="E23" s="147">
        <v>1</v>
      </c>
      <c r="F23" s="86">
        <v>84</v>
      </c>
      <c r="G23" s="87">
        <f t="shared" si="0"/>
        <v>3784</v>
      </c>
      <c r="I23" s="1">
        <v>1439</v>
      </c>
      <c r="J23" s="1">
        <v>1</v>
      </c>
    </row>
    <row r="24" spans="1:10" ht="15.75" x14ac:dyDescent="0.25">
      <c r="A24" s="151" t="s">
        <v>30</v>
      </c>
      <c r="B24" s="86">
        <v>3777</v>
      </c>
      <c r="C24" s="88"/>
      <c r="D24" s="146">
        <v>2415</v>
      </c>
      <c r="E24" s="147">
        <v>1</v>
      </c>
      <c r="F24" s="86">
        <v>94</v>
      </c>
      <c r="G24" s="87">
        <f t="shared" si="0"/>
        <v>6287</v>
      </c>
      <c r="I24" s="1">
        <v>1347</v>
      </c>
      <c r="J24" s="1">
        <v>839</v>
      </c>
    </row>
    <row r="25" spans="1:10" ht="15.75" x14ac:dyDescent="0.25">
      <c r="A25" s="151" t="s">
        <v>31</v>
      </c>
      <c r="B25" s="86">
        <v>3419</v>
      </c>
      <c r="C25" s="87">
        <v>10</v>
      </c>
      <c r="D25" s="146">
        <v>2285</v>
      </c>
      <c r="E25" s="147">
        <v>3</v>
      </c>
      <c r="F25" s="86">
        <v>109</v>
      </c>
      <c r="G25" s="87">
        <f t="shared" si="0"/>
        <v>5826</v>
      </c>
      <c r="I25" s="1">
        <v>1154</v>
      </c>
      <c r="J25" s="1">
        <v>1017</v>
      </c>
    </row>
    <row r="26" spans="1:10" ht="15.75" x14ac:dyDescent="0.25">
      <c r="A26" s="151" t="s">
        <v>32</v>
      </c>
      <c r="B26" s="86">
        <v>997</v>
      </c>
      <c r="C26" s="87"/>
      <c r="D26" s="146">
        <v>2150</v>
      </c>
      <c r="E26" s="147"/>
      <c r="F26" s="86">
        <v>36</v>
      </c>
      <c r="G26" s="87">
        <f t="shared" si="0"/>
        <v>3183</v>
      </c>
      <c r="I26" s="1">
        <v>465</v>
      </c>
      <c r="J26" s="1">
        <v>434</v>
      </c>
    </row>
    <row r="27" spans="1:10" ht="15.75" x14ac:dyDescent="0.25">
      <c r="A27" s="151" t="s">
        <v>33</v>
      </c>
      <c r="B27" s="86">
        <v>1</v>
      </c>
      <c r="C27" s="87"/>
      <c r="D27" s="146" t="s">
        <v>19</v>
      </c>
      <c r="E27" s="147"/>
      <c r="F27" s="86"/>
      <c r="G27" s="87">
        <f t="shared" si="0"/>
        <v>1</v>
      </c>
      <c r="I27" s="1">
        <v>1</v>
      </c>
      <c r="J27" s="1" t="e">
        <v>#N/A</v>
      </c>
    </row>
    <row r="28" spans="1:10" ht="15.75" x14ac:dyDescent="0.25">
      <c r="A28" s="151" t="s">
        <v>34</v>
      </c>
      <c r="B28" s="86">
        <v>6154</v>
      </c>
      <c r="C28" s="88">
        <v>4</v>
      </c>
      <c r="D28" s="146">
        <v>2622</v>
      </c>
      <c r="E28" s="148">
        <v>2</v>
      </c>
      <c r="F28" s="86">
        <v>42</v>
      </c>
      <c r="G28" s="87">
        <f t="shared" si="0"/>
        <v>8824</v>
      </c>
      <c r="I28" s="1">
        <v>2007</v>
      </c>
      <c r="J28" s="1">
        <v>268</v>
      </c>
    </row>
    <row r="29" spans="1:10" ht="15.75" x14ac:dyDescent="0.25">
      <c r="A29" s="151" t="s">
        <v>35</v>
      </c>
      <c r="B29" s="86">
        <v>10589</v>
      </c>
      <c r="C29" s="88">
        <v>4</v>
      </c>
      <c r="D29" s="146">
        <v>5902</v>
      </c>
      <c r="E29" s="148">
        <v>4</v>
      </c>
      <c r="F29" s="86">
        <v>59</v>
      </c>
      <c r="G29" s="87">
        <f t="shared" si="0"/>
        <v>16558</v>
      </c>
      <c r="I29" s="1">
        <v>4758</v>
      </c>
      <c r="J29" s="1">
        <v>983</v>
      </c>
    </row>
    <row r="30" spans="1:10" ht="15.75" x14ac:dyDescent="0.25">
      <c r="A30" s="151" t="s">
        <v>36</v>
      </c>
      <c r="B30" s="86">
        <v>11460</v>
      </c>
      <c r="C30" s="88">
        <v>9</v>
      </c>
      <c r="D30" s="146">
        <v>3854</v>
      </c>
      <c r="E30" s="148">
        <v>1</v>
      </c>
      <c r="F30" s="86">
        <v>117</v>
      </c>
      <c r="G30" s="87">
        <f t="shared" si="0"/>
        <v>15441</v>
      </c>
      <c r="I30" s="1">
        <v>3380</v>
      </c>
      <c r="J30" s="1">
        <v>1299</v>
      </c>
    </row>
    <row r="31" spans="1:10" ht="15.75" x14ac:dyDescent="0.25">
      <c r="A31" s="151" t="s">
        <v>37</v>
      </c>
      <c r="B31" s="86">
        <v>9722</v>
      </c>
      <c r="C31" s="88">
        <v>7</v>
      </c>
      <c r="D31" s="146">
        <v>1916</v>
      </c>
      <c r="E31" s="148">
        <v>5</v>
      </c>
      <c r="F31" s="86">
        <v>114</v>
      </c>
      <c r="G31" s="87">
        <f t="shared" si="0"/>
        <v>11764</v>
      </c>
      <c r="I31" s="1">
        <v>3110</v>
      </c>
      <c r="J31" s="1">
        <v>3</v>
      </c>
    </row>
    <row r="32" spans="1:10" ht="15.75" x14ac:dyDescent="0.25">
      <c r="A32" s="151" t="s">
        <v>38</v>
      </c>
      <c r="B32" s="86">
        <v>1714</v>
      </c>
      <c r="C32" s="87">
        <v>2</v>
      </c>
      <c r="D32" s="146">
        <v>2293</v>
      </c>
      <c r="E32" s="148">
        <v>2</v>
      </c>
      <c r="F32" s="86">
        <v>90</v>
      </c>
      <c r="G32" s="87">
        <f t="shared" si="0"/>
        <v>4101</v>
      </c>
      <c r="I32" s="1">
        <v>862</v>
      </c>
      <c r="J32" s="1">
        <v>1270</v>
      </c>
    </row>
    <row r="33" spans="1:10" ht="15.75" x14ac:dyDescent="0.25">
      <c r="A33" s="151" t="s">
        <v>39</v>
      </c>
      <c r="B33" s="86">
        <v>6154</v>
      </c>
      <c r="C33" s="87">
        <v>5</v>
      </c>
      <c r="D33" s="146">
        <v>2903</v>
      </c>
      <c r="E33" s="148">
        <v>4</v>
      </c>
      <c r="F33" s="86">
        <v>110</v>
      </c>
      <c r="G33" s="87">
        <f t="shared" si="0"/>
        <v>9176</v>
      </c>
      <c r="I33" s="1">
        <v>2410</v>
      </c>
      <c r="J33" s="1">
        <v>1079</v>
      </c>
    </row>
    <row r="34" spans="1:10" ht="15.75" x14ac:dyDescent="0.25">
      <c r="A34" s="151" t="s">
        <v>40</v>
      </c>
      <c r="B34" s="86">
        <v>943</v>
      </c>
      <c r="C34" s="87">
        <v>4</v>
      </c>
      <c r="D34" s="146">
        <v>446</v>
      </c>
      <c r="E34" s="148"/>
      <c r="F34" s="86">
        <v>51</v>
      </c>
      <c r="G34" s="87">
        <f t="shared" si="0"/>
        <v>1444</v>
      </c>
      <c r="I34" s="1">
        <v>313</v>
      </c>
      <c r="J34" s="1">
        <v>29</v>
      </c>
    </row>
    <row r="35" spans="1:10" ht="15.75" x14ac:dyDescent="0.25">
      <c r="A35" s="151" t="s">
        <v>41</v>
      </c>
      <c r="B35" s="86">
        <v>2104</v>
      </c>
      <c r="C35" s="87">
        <v>5</v>
      </c>
      <c r="D35" s="146">
        <v>645</v>
      </c>
      <c r="E35" s="148">
        <v>2</v>
      </c>
      <c r="F35" s="86">
        <v>82</v>
      </c>
      <c r="G35" s="87">
        <f t="shared" si="0"/>
        <v>2838</v>
      </c>
      <c r="I35" s="1">
        <v>666</v>
      </c>
      <c r="J35" s="1" t="e">
        <v>#N/A</v>
      </c>
    </row>
    <row r="36" spans="1:10" ht="15.75" x14ac:dyDescent="0.25">
      <c r="A36" s="151" t="s">
        <v>42</v>
      </c>
      <c r="B36" s="86">
        <v>1790</v>
      </c>
      <c r="C36" s="87">
        <v>1</v>
      </c>
      <c r="D36" s="146">
        <v>449</v>
      </c>
      <c r="E36" s="148">
        <v>1</v>
      </c>
      <c r="F36" s="86">
        <v>25</v>
      </c>
      <c r="G36" s="87">
        <f t="shared" si="0"/>
        <v>2266</v>
      </c>
      <c r="I36" s="1">
        <v>856</v>
      </c>
      <c r="J36" s="1" t="e">
        <v>#N/A</v>
      </c>
    </row>
    <row r="37" spans="1:10" ht="15.75" x14ac:dyDescent="0.25">
      <c r="A37" s="151" t="s">
        <v>43</v>
      </c>
      <c r="B37" s="86">
        <v>2012</v>
      </c>
      <c r="C37" s="87">
        <v>5</v>
      </c>
      <c r="D37" s="146">
        <v>248</v>
      </c>
      <c r="E37" s="148"/>
      <c r="F37" s="86">
        <v>18</v>
      </c>
      <c r="G37" s="87">
        <f t="shared" si="0"/>
        <v>2283</v>
      </c>
      <c r="I37" s="1">
        <v>1100</v>
      </c>
      <c r="J37" s="1" t="e">
        <v>#N/A</v>
      </c>
    </row>
    <row r="38" spans="1:10" ht="15.75" x14ac:dyDescent="0.25">
      <c r="A38" s="151" t="s">
        <v>44</v>
      </c>
      <c r="B38" s="86">
        <v>8927</v>
      </c>
      <c r="C38" s="87">
        <v>7</v>
      </c>
      <c r="D38" s="146">
        <v>2205</v>
      </c>
      <c r="E38" s="148">
        <v>2</v>
      </c>
      <c r="F38" s="86">
        <v>55</v>
      </c>
      <c r="G38" s="87">
        <f t="shared" si="0"/>
        <v>11196</v>
      </c>
      <c r="I38" s="1">
        <v>3699</v>
      </c>
      <c r="J38" s="1">
        <v>122</v>
      </c>
    </row>
    <row r="39" spans="1:10" ht="15.75" x14ac:dyDescent="0.25">
      <c r="A39" s="151" t="s">
        <v>45</v>
      </c>
      <c r="B39" s="86">
        <v>1265</v>
      </c>
      <c r="C39" s="87">
        <v>1</v>
      </c>
      <c r="D39" s="146">
        <v>1817</v>
      </c>
      <c r="E39" s="148"/>
      <c r="F39" s="86">
        <v>40</v>
      </c>
      <c r="G39" s="87">
        <f t="shared" si="0"/>
        <v>3123</v>
      </c>
      <c r="I39" s="1">
        <v>622</v>
      </c>
      <c r="J39" s="1">
        <v>657</v>
      </c>
    </row>
    <row r="40" spans="1:10" ht="15.75" x14ac:dyDescent="0.25">
      <c r="A40" s="151" t="s">
        <v>46</v>
      </c>
      <c r="B40" s="86">
        <v>16316</v>
      </c>
      <c r="C40" s="87">
        <v>6</v>
      </c>
      <c r="D40" s="146">
        <v>11150</v>
      </c>
      <c r="E40" s="148">
        <v>3</v>
      </c>
      <c r="F40" s="86">
        <v>166</v>
      </c>
      <c r="G40" s="87">
        <f t="shared" si="0"/>
        <v>27641</v>
      </c>
      <c r="I40" s="1">
        <v>6578</v>
      </c>
      <c r="J40" s="1">
        <v>517</v>
      </c>
    </row>
    <row r="41" spans="1:10" ht="15.75" x14ac:dyDescent="0.25">
      <c r="A41" s="151" t="s">
        <v>47</v>
      </c>
      <c r="B41" s="86">
        <v>9726</v>
      </c>
      <c r="C41" s="87">
        <v>3</v>
      </c>
      <c r="D41" s="146">
        <v>4663</v>
      </c>
      <c r="E41" s="148"/>
      <c r="F41" s="86">
        <v>102</v>
      </c>
      <c r="G41" s="87">
        <f t="shared" si="0"/>
        <v>14494</v>
      </c>
      <c r="I41" s="1">
        <v>3177</v>
      </c>
      <c r="J41" s="1">
        <v>1235</v>
      </c>
    </row>
    <row r="42" spans="1:10" ht="15.75" x14ac:dyDescent="0.25">
      <c r="A42" s="151" t="s">
        <v>48</v>
      </c>
      <c r="B42" s="86">
        <v>1146</v>
      </c>
      <c r="C42" s="87">
        <v>10</v>
      </c>
      <c r="D42" s="146">
        <v>172</v>
      </c>
      <c r="E42" s="148"/>
      <c r="F42" s="86">
        <v>27</v>
      </c>
      <c r="G42" s="87">
        <f t="shared" si="0"/>
        <v>1355</v>
      </c>
      <c r="I42" s="1">
        <v>512</v>
      </c>
      <c r="J42" s="1">
        <v>22</v>
      </c>
    </row>
    <row r="43" spans="1:10" ht="15.75" x14ac:dyDescent="0.25">
      <c r="A43" s="151" t="s">
        <v>49</v>
      </c>
      <c r="B43" s="86" t="s">
        <v>19</v>
      </c>
      <c r="C43" s="87"/>
      <c r="D43" s="146">
        <v>23</v>
      </c>
      <c r="E43" s="148">
        <v>1</v>
      </c>
      <c r="F43" s="86"/>
      <c r="G43" s="87">
        <f t="shared" si="0"/>
        <v>24</v>
      </c>
      <c r="I43" s="1">
        <v>2</v>
      </c>
      <c r="J43" s="1" t="e">
        <v>#N/A</v>
      </c>
    </row>
    <row r="44" spans="1:10" ht="15.75" x14ac:dyDescent="0.25">
      <c r="A44" s="151" t="s">
        <v>50</v>
      </c>
      <c r="B44" s="86">
        <v>11905</v>
      </c>
      <c r="C44" s="88">
        <v>4</v>
      </c>
      <c r="D44" s="146">
        <v>5809</v>
      </c>
      <c r="E44" s="148">
        <v>8</v>
      </c>
      <c r="F44" s="86">
        <v>157</v>
      </c>
      <c r="G44" s="87">
        <f t="shared" si="0"/>
        <v>17883</v>
      </c>
      <c r="I44" s="1">
        <v>5486</v>
      </c>
      <c r="J44" s="1">
        <v>2273</v>
      </c>
    </row>
    <row r="45" spans="1:10" ht="15.75" x14ac:dyDescent="0.25">
      <c r="A45" s="151" t="s">
        <v>51</v>
      </c>
      <c r="B45" s="86">
        <v>2782</v>
      </c>
      <c r="C45" s="88">
        <v>5</v>
      </c>
      <c r="D45" s="146">
        <v>2303</v>
      </c>
      <c r="E45" s="148">
        <v>1</v>
      </c>
      <c r="F45" s="86">
        <v>108</v>
      </c>
      <c r="G45" s="87">
        <f t="shared" si="0"/>
        <v>5199</v>
      </c>
      <c r="I45" s="1">
        <v>1051</v>
      </c>
      <c r="J45" s="1">
        <v>1427</v>
      </c>
    </row>
    <row r="46" spans="1:10" ht="15.75" x14ac:dyDescent="0.25">
      <c r="A46" s="151" t="s">
        <v>52</v>
      </c>
      <c r="B46" s="86">
        <v>4026</v>
      </c>
      <c r="C46" s="88">
        <v>1</v>
      </c>
      <c r="D46" s="146">
        <v>2144</v>
      </c>
      <c r="E46" s="148">
        <v>1</v>
      </c>
      <c r="F46" s="86">
        <v>55</v>
      </c>
      <c r="G46" s="87">
        <f t="shared" si="0"/>
        <v>6227</v>
      </c>
      <c r="I46" s="1">
        <v>1831</v>
      </c>
      <c r="J46" s="1">
        <v>659</v>
      </c>
    </row>
    <row r="47" spans="1:10" ht="15.75" x14ac:dyDescent="0.25">
      <c r="A47" s="151" t="s">
        <v>53</v>
      </c>
      <c r="B47" s="86">
        <v>5</v>
      </c>
      <c r="C47" s="87"/>
      <c r="D47" s="146" t="s">
        <v>19</v>
      </c>
      <c r="E47" s="148"/>
      <c r="F47" s="86"/>
      <c r="G47" s="87">
        <f t="shared" si="0"/>
        <v>5</v>
      </c>
      <c r="I47" s="1">
        <v>3</v>
      </c>
      <c r="J47" s="1" t="e">
        <v>#N/A</v>
      </c>
    </row>
    <row r="48" spans="1:10" ht="15.75" x14ac:dyDescent="0.25">
      <c r="A48" s="151" t="s">
        <v>54</v>
      </c>
      <c r="B48" s="86">
        <v>16034</v>
      </c>
      <c r="C48" s="87">
        <v>17</v>
      </c>
      <c r="D48" s="146">
        <v>5855</v>
      </c>
      <c r="E48" s="148">
        <v>5</v>
      </c>
      <c r="F48" s="86">
        <v>146</v>
      </c>
      <c r="G48" s="87">
        <f t="shared" si="0"/>
        <v>22057</v>
      </c>
      <c r="I48" s="1">
        <v>6811</v>
      </c>
      <c r="J48" s="1">
        <v>2487</v>
      </c>
    </row>
    <row r="49" spans="1:10" ht="15.75" x14ac:dyDescent="0.25">
      <c r="A49" s="151" t="s">
        <v>55</v>
      </c>
      <c r="B49" s="86">
        <v>575</v>
      </c>
      <c r="C49" s="87"/>
      <c r="D49" s="146">
        <v>3062</v>
      </c>
      <c r="E49" s="148">
        <v>43</v>
      </c>
      <c r="F49" s="86"/>
      <c r="G49" s="87">
        <f t="shared" si="0"/>
        <v>3680</v>
      </c>
      <c r="I49" s="1">
        <v>341</v>
      </c>
      <c r="J49" s="1" t="e">
        <v>#N/A</v>
      </c>
    </row>
    <row r="50" spans="1:10" ht="15.75" x14ac:dyDescent="0.25">
      <c r="A50" s="151" t="s">
        <v>56</v>
      </c>
      <c r="B50" s="86">
        <v>954</v>
      </c>
      <c r="C50" s="87">
        <v>1</v>
      </c>
      <c r="D50" s="146">
        <v>457</v>
      </c>
      <c r="E50" s="148"/>
      <c r="F50" s="86">
        <v>9</v>
      </c>
      <c r="G50" s="87">
        <f t="shared" si="0"/>
        <v>1421</v>
      </c>
      <c r="I50" s="1">
        <v>422</v>
      </c>
      <c r="J50" s="1">
        <v>187</v>
      </c>
    </row>
    <row r="51" spans="1:10" ht="15.75" x14ac:dyDescent="0.25">
      <c r="A51" s="151" t="s">
        <v>57</v>
      </c>
      <c r="B51" s="86">
        <v>3922</v>
      </c>
      <c r="C51" s="87">
        <v>1</v>
      </c>
      <c r="D51" s="146">
        <v>2348</v>
      </c>
      <c r="E51" s="148">
        <v>1</v>
      </c>
      <c r="F51" s="86">
        <v>59</v>
      </c>
      <c r="G51" s="87">
        <f t="shared" si="0"/>
        <v>6331</v>
      </c>
      <c r="I51" s="1">
        <v>1336</v>
      </c>
      <c r="J51" s="1">
        <v>1314</v>
      </c>
    </row>
    <row r="52" spans="1:10" ht="15.75" x14ac:dyDescent="0.25">
      <c r="A52" s="151" t="s">
        <v>58</v>
      </c>
      <c r="B52" s="86">
        <v>1176</v>
      </c>
      <c r="C52" s="87">
        <v>11</v>
      </c>
      <c r="D52" s="146">
        <v>282</v>
      </c>
      <c r="E52" s="148">
        <v>1</v>
      </c>
      <c r="F52" s="86">
        <v>44</v>
      </c>
      <c r="G52" s="87">
        <f t="shared" si="0"/>
        <v>1514</v>
      </c>
      <c r="I52" s="1">
        <v>447</v>
      </c>
      <c r="J52" s="1" t="e">
        <v>#N/A</v>
      </c>
    </row>
    <row r="53" spans="1:10" ht="15.75" x14ac:dyDescent="0.25">
      <c r="A53" s="151" t="s">
        <v>59</v>
      </c>
      <c r="B53" s="86">
        <v>5660</v>
      </c>
      <c r="C53" s="87">
        <v>3</v>
      </c>
      <c r="D53" s="146">
        <v>3774</v>
      </c>
      <c r="E53" s="148">
        <v>2</v>
      </c>
      <c r="F53" s="86">
        <v>111</v>
      </c>
      <c r="G53" s="87">
        <f t="shared" si="0"/>
        <v>9550</v>
      </c>
      <c r="I53" s="1">
        <v>2093</v>
      </c>
      <c r="J53" s="1">
        <v>1743</v>
      </c>
    </row>
    <row r="54" spans="1:10" ht="15.75" x14ac:dyDescent="0.25">
      <c r="A54" s="151" t="s">
        <v>60</v>
      </c>
      <c r="B54" s="86">
        <v>19248</v>
      </c>
      <c r="C54" s="87">
        <v>25</v>
      </c>
      <c r="D54" s="146">
        <v>8768</v>
      </c>
      <c r="E54" s="148">
        <v>10</v>
      </c>
      <c r="F54" s="86">
        <v>352</v>
      </c>
      <c r="G54" s="87">
        <f t="shared" si="0"/>
        <v>28403</v>
      </c>
      <c r="I54" s="1">
        <v>9337</v>
      </c>
      <c r="J54" s="1">
        <v>4038</v>
      </c>
    </row>
    <row r="55" spans="1:10" ht="15.75" x14ac:dyDescent="0.25">
      <c r="A55" s="151" t="s">
        <v>61</v>
      </c>
      <c r="B55" s="86">
        <v>2654</v>
      </c>
      <c r="C55" s="87"/>
      <c r="D55" s="146">
        <v>883</v>
      </c>
      <c r="E55" s="148">
        <v>2</v>
      </c>
      <c r="F55" s="86">
        <v>42</v>
      </c>
      <c r="G55" s="87">
        <f t="shared" si="0"/>
        <v>3581</v>
      </c>
      <c r="I55" s="1">
        <v>703</v>
      </c>
      <c r="J55" s="1">
        <v>159</v>
      </c>
    </row>
    <row r="56" spans="1:10" ht="15.75" x14ac:dyDescent="0.25">
      <c r="A56" s="151" t="s">
        <v>62</v>
      </c>
      <c r="B56" s="86">
        <v>670</v>
      </c>
      <c r="C56" s="88">
        <v>1</v>
      </c>
      <c r="D56" s="146">
        <v>813</v>
      </c>
      <c r="E56" s="148"/>
      <c r="F56" s="86">
        <v>13</v>
      </c>
      <c r="G56" s="87">
        <f t="shared" si="0"/>
        <v>1497</v>
      </c>
      <c r="I56" s="1">
        <v>101</v>
      </c>
      <c r="J56" s="1">
        <v>244</v>
      </c>
    </row>
    <row r="57" spans="1:10" ht="15.75" x14ac:dyDescent="0.25">
      <c r="A57" s="151" t="s">
        <v>63</v>
      </c>
      <c r="B57" s="86">
        <v>47</v>
      </c>
      <c r="C57" s="88"/>
      <c r="D57" s="146" t="s">
        <v>19</v>
      </c>
      <c r="E57" s="148"/>
      <c r="F57" s="86"/>
      <c r="G57" s="87">
        <f t="shared" si="0"/>
        <v>47</v>
      </c>
      <c r="I57" s="1">
        <v>20</v>
      </c>
      <c r="J57" s="1" t="e">
        <v>#N/A</v>
      </c>
    </row>
    <row r="58" spans="1:10" ht="15.75" x14ac:dyDescent="0.25">
      <c r="A58" s="151" t="s">
        <v>64</v>
      </c>
      <c r="B58" s="86">
        <v>8149</v>
      </c>
      <c r="C58" s="88">
        <v>2</v>
      </c>
      <c r="D58" s="146">
        <v>2503</v>
      </c>
      <c r="E58" s="147">
        <v>1</v>
      </c>
      <c r="F58" s="86">
        <v>81</v>
      </c>
      <c r="G58" s="87">
        <f t="shared" si="0"/>
        <v>10736</v>
      </c>
      <c r="I58" s="1">
        <v>3523</v>
      </c>
      <c r="J58" s="1" t="e">
        <v>#N/A</v>
      </c>
    </row>
    <row r="59" spans="1:10" ht="15.75" x14ac:dyDescent="0.25">
      <c r="A59" s="151" t="s">
        <v>65</v>
      </c>
      <c r="B59" s="86">
        <v>6148</v>
      </c>
      <c r="C59" s="88">
        <v>3</v>
      </c>
      <c r="D59" s="146">
        <v>4433</v>
      </c>
      <c r="E59" s="147">
        <v>5</v>
      </c>
      <c r="F59" s="86">
        <v>82</v>
      </c>
      <c r="G59" s="87">
        <f t="shared" si="0"/>
        <v>10671</v>
      </c>
      <c r="I59" s="1">
        <v>2156</v>
      </c>
      <c r="J59" s="1">
        <v>1337</v>
      </c>
    </row>
    <row r="60" spans="1:10" ht="15.75" x14ac:dyDescent="0.25">
      <c r="A60" s="151" t="s">
        <v>66</v>
      </c>
      <c r="B60" s="86">
        <v>1549</v>
      </c>
      <c r="C60" s="88">
        <v>2</v>
      </c>
      <c r="D60" s="146">
        <v>1017</v>
      </c>
      <c r="E60" s="147"/>
      <c r="F60" s="86">
        <v>46</v>
      </c>
      <c r="G60" s="87">
        <f t="shared" si="0"/>
        <v>2614</v>
      </c>
      <c r="I60" s="1">
        <v>648</v>
      </c>
      <c r="J60" s="1">
        <v>464</v>
      </c>
    </row>
    <row r="61" spans="1:10" ht="15.75" x14ac:dyDescent="0.25">
      <c r="A61" s="151" t="s">
        <v>67</v>
      </c>
      <c r="B61" s="86">
        <v>8399</v>
      </c>
      <c r="C61" s="88"/>
      <c r="D61" s="146">
        <v>3078</v>
      </c>
      <c r="E61" s="147">
        <v>2</v>
      </c>
      <c r="F61" s="86">
        <v>122</v>
      </c>
      <c r="G61" s="87">
        <f t="shared" si="0"/>
        <v>11601</v>
      </c>
      <c r="I61" s="1">
        <v>2998</v>
      </c>
      <c r="J61" s="1">
        <v>1212</v>
      </c>
    </row>
    <row r="62" spans="1:10" ht="15.75" x14ac:dyDescent="0.25">
      <c r="A62" s="152" t="s">
        <v>68</v>
      </c>
      <c r="B62" s="89">
        <v>408</v>
      </c>
      <c r="C62" s="177">
        <v>1</v>
      </c>
      <c r="D62" s="149">
        <v>162</v>
      </c>
      <c r="E62" s="150"/>
      <c r="F62" s="89">
        <v>24</v>
      </c>
      <c r="G62" s="178">
        <f t="shared" si="0"/>
        <v>595</v>
      </c>
      <c r="I62" s="1">
        <v>128</v>
      </c>
      <c r="J62" s="1" t="e">
        <v>#N/A</v>
      </c>
    </row>
    <row r="63" spans="1:10" ht="15.75" x14ac:dyDescent="0.25">
      <c r="A63" s="142" t="s">
        <v>85</v>
      </c>
      <c r="B63" s="143">
        <f t="shared" ref="B63:G63" si="1">SUM(B4:B62)</f>
        <v>291368</v>
      </c>
      <c r="C63" s="35">
        <f t="shared" si="1"/>
        <v>270</v>
      </c>
      <c r="D63" s="143">
        <f t="shared" si="1"/>
        <v>144927</v>
      </c>
      <c r="E63" s="35">
        <f t="shared" si="1"/>
        <v>153</v>
      </c>
      <c r="F63" s="179">
        <f t="shared" si="1"/>
        <v>4270</v>
      </c>
      <c r="G63" s="180">
        <f t="shared" si="1"/>
        <v>440988</v>
      </c>
    </row>
    <row r="64" spans="1:10" x14ac:dyDescent="0.2">
      <c r="A64" s="29"/>
      <c r="B64" s="30"/>
      <c r="C64" s="30"/>
      <c r="D64" s="30"/>
      <c r="E64" s="30"/>
      <c r="F64" s="30"/>
      <c r="G64" s="30"/>
    </row>
    <row r="65" spans="1:7" x14ac:dyDescent="0.2">
      <c r="A65" s="29"/>
      <c r="B65" s="31"/>
      <c r="C65" s="31"/>
      <c r="D65" s="31"/>
      <c r="E65" s="31"/>
      <c r="F65" s="31"/>
      <c r="G65" s="31"/>
    </row>
  </sheetData>
  <mergeCells count="9">
    <mergeCell ref="F2:F3"/>
    <mergeCell ref="G2:G3"/>
    <mergeCell ref="A1:A3"/>
    <mergeCell ref="B1:C1"/>
    <mergeCell ref="D1:E1"/>
    <mergeCell ref="B2:B3"/>
    <mergeCell ref="C2:C3"/>
    <mergeCell ref="D2:D3"/>
    <mergeCell ref="E2:E3"/>
  </mergeCells>
  <printOptions horizontalCentered="1"/>
  <pageMargins left="0.7" right="0.7" top="1.1000000000000001" bottom="0.5" header="0.3" footer="0.3"/>
  <pageSetup scale="65" orientation="portrait" r:id="rId1"/>
  <headerFooter>
    <oddHeader>&amp;L&amp;G&amp;C&amp;"-,Bold"&amp;18&amp;UEHR Registrations By State and Program Type
&amp;"-,Regular"&amp;U
January 2011 to December 2013
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Layout" zoomScale="90" zoomScaleNormal="100" zoomScalePageLayoutView="90" workbookViewId="0">
      <selection sqref="A1:A2"/>
    </sheetView>
  </sheetViews>
  <sheetFormatPr defaultRowHeight="15" x14ac:dyDescent="0.25"/>
  <cols>
    <col min="1" max="1" width="36.7109375" customWidth="1"/>
    <col min="2" max="2" width="18" customWidth="1"/>
    <col min="3" max="3" width="16.140625" customWidth="1"/>
    <col min="4" max="4" width="23.7109375" customWidth="1"/>
    <col min="5" max="5" width="26.28515625" customWidth="1"/>
    <col min="6" max="6" width="23.7109375" customWidth="1"/>
    <col min="7" max="7" width="27.85546875" customWidth="1"/>
    <col min="8" max="8" width="23.28515625" customWidth="1"/>
    <col min="9" max="9" width="26.5703125" customWidth="1"/>
    <col min="10" max="11" width="13.140625" customWidth="1"/>
    <col min="12" max="12" width="11.5703125" customWidth="1"/>
    <col min="13" max="13" width="10.140625" customWidth="1"/>
    <col min="14" max="14" width="10.85546875" customWidth="1"/>
    <col min="15" max="15" width="10.28515625" customWidth="1"/>
    <col min="16" max="16" width="9.140625" customWidth="1"/>
    <col min="17" max="17" width="13.140625" customWidth="1"/>
    <col min="18" max="18" width="12.140625" customWidth="1"/>
    <col min="19" max="19" width="12.42578125" customWidth="1"/>
    <col min="20" max="20" width="13.140625" customWidth="1"/>
    <col min="21" max="21" width="14" customWidth="1"/>
    <col min="22" max="22" width="12.85546875" customWidth="1"/>
  </cols>
  <sheetData>
    <row r="1" spans="1:7" ht="15.75" x14ac:dyDescent="0.25">
      <c r="A1" s="239" t="s">
        <v>69</v>
      </c>
      <c r="B1" s="239" t="s">
        <v>70</v>
      </c>
      <c r="C1" s="240" t="s">
        <v>71</v>
      </c>
      <c r="D1" s="225" t="s">
        <v>112</v>
      </c>
      <c r="E1" s="225"/>
      <c r="F1" s="226" t="s">
        <v>72</v>
      </c>
      <c r="G1" s="226"/>
    </row>
    <row r="2" spans="1:7" x14ac:dyDescent="0.25">
      <c r="A2" s="239"/>
      <c r="B2" s="239"/>
      <c r="C2" s="240"/>
      <c r="D2" s="77" t="s">
        <v>73</v>
      </c>
      <c r="E2" s="76" t="s">
        <v>74</v>
      </c>
      <c r="F2" s="77" t="s">
        <v>73</v>
      </c>
      <c r="G2" s="76" t="s">
        <v>74</v>
      </c>
    </row>
    <row r="3" spans="1:7" x14ac:dyDescent="0.25">
      <c r="A3" s="234" t="s">
        <v>75</v>
      </c>
      <c r="B3" s="235" t="s">
        <v>76</v>
      </c>
      <c r="C3" s="4" t="s">
        <v>5</v>
      </c>
      <c r="D3" s="34">
        <v>3635</v>
      </c>
      <c r="E3" s="75">
        <v>53111123.060000002</v>
      </c>
      <c r="F3" s="34">
        <v>261848</v>
      </c>
      <c r="G3" s="75">
        <v>4079968376.1999998</v>
      </c>
    </row>
    <row r="4" spans="1:7" x14ac:dyDescent="0.25">
      <c r="A4" s="227"/>
      <c r="B4" s="235"/>
      <c r="C4" s="169" t="s">
        <v>6</v>
      </c>
      <c r="D4" s="170">
        <v>50</v>
      </c>
      <c r="E4" s="171">
        <v>62564256.850000001</v>
      </c>
      <c r="F4" s="170">
        <v>361</v>
      </c>
      <c r="G4" s="171">
        <v>469751700.72000003</v>
      </c>
    </row>
    <row r="5" spans="1:7" x14ac:dyDescent="0.25">
      <c r="A5" s="227"/>
      <c r="B5" s="236"/>
      <c r="C5" s="133" t="s">
        <v>77</v>
      </c>
      <c r="D5" s="189">
        <f>SUM(D3:D4)</f>
        <v>3685</v>
      </c>
      <c r="E5" s="182">
        <f>SUM(E3:E4)</f>
        <v>115675379.91</v>
      </c>
      <c r="F5" s="189">
        <f>SUM(F3:F4)</f>
        <v>262209</v>
      </c>
      <c r="G5" s="182">
        <f>SUM(G3:G4)</f>
        <v>4549720076.9200001</v>
      </c>
    </row>
    <row r="6" spans="1:7" x14ac:dyDescent="0.25">
      <c r="A6" s="227"/>
      <c r="B6" s="237" t="s">
        <v>78</v>
      </c>
      <c r="C6" s="134" t="s">
        <v>6</v>
      </c>
      <c r="D6" s="170">
        <v>791</v>
      </c>
      <c r="E6" s="171">
        <v>990516999.30999994</v>
      </c>
      <c r="F6" s="170">
        <v>5094</v>
      </c>
      <c r="G6" s="171">
        <v>7426213326.5100002</v>
      </c>
    </row>
    <row r="7" spans="1:7" x14ac:dyDescent="0.25">
      <c r="A7" s="227"/>
      <c r="B7" s="238"/>
      <c r="C7" s="135" t="s">
        <v>77</v>
      </c>
      <c r="D7" s="190">
        <f>SUM(D6)</f>
        <v>791</v>
      </c>
      <c r="E7" s="183">
        <f>SUM(E6)</f>
        <v>990516999.30999994</v>
      </c>
      <c r="F7" s="190">
        <f>SUM(F6)</f>
        <v>5094</v>
      </c>
      <c r="G7" s="183">
        <f>SUM(G6)</f>
        <v>7426213326.5100002</v>
      </c>
    </row>
    <row r="8" spans="1:7" x14ac:dyDescent="0.25">
      <c r="A8" s="227"/>
      <c r="B8" s="166"/>
      <c r="C8" s="136" t="s">
        <v>79</v>
      </c>
      <c r="D8" s="191">
        <f>SUM(D4,D6)</f>
        <v>841</v>
      </c>
      <c r="E8" s="184">
        <f>SUM(E4,E6)</f>
        <v>1053081256.16</v>
      </c>
      <c r="F8" s="191">
        <f>SUM(F4,F6)</f>
        <v>5455</v>
      </c>
      <c r="G8" s="184">
        <f>SUM(G4,G6)</f>
        <v>7895965027.2300005</v>
      </c>
    </row>
    <row r="9" spans="1:7" x14ac:dyDescent="0.25">
      <c r="A9" s="227"/>
      <c r="B9" s="233" t="s">
        <v>77</v>
      </c>
      <c r="C9" s="233"/>
      <c r="D9" s="192">
        <f>SUM(D3,D8)</f>
        <v>4476</v>
      </c>
      <c r="E9" s="185">
        <f>SUM(E3,E8)</f>
        <v>1106192379.22</v>
      </c>
      <c r="F9" s="192">
        <f>SUM(F3,F8)</f>
        <v>267303</v>
      </c>
      <c r="G9" s="185">
        <f>SUM(G3,G8)</f>
        <v>11975933403.43</v>
      </c>
    </row>
    <row r="10" spans="1:7" x14ac:dyDescent="0.25">
      <c r="A10" s="227" t="s">
        <v>2</v>
      </c>
      <c r="B10" s="228" t="s">
        <v>80</v>
      </c>
      <c r="C10" s="137" t="s">
        <v>5</v>
      </c>
      <c r="D10" s="138">
        <v>3842</v>
      </c>
      <c r="E10" s="139">
        <v>57805017.450000003</v>
      </c>
      <c r="F10" s="193">
        <v>138702</v>
      </c>
      <c r="G10" s="186">
        <v>2566267286.4400001</v>
      </c>
    </row>
    <row r="11" spans="1:7" x14ac:dyDescent="0.25">
      <c r="A11" s="227"/>
      <c r="B11" s="229"/>
      <c r="C11" s="137" t="s">
        <v>6</v>
      </c>
      <c r="D11" s="138">
        <v>10</v>
      </c>
      <c r="E11" s="139">
        <v>15851780.189999999</v>
      </c>
      <c r="F11" s="193">
        <v>185</v>
      </c>
      <c r="G11" s="186">
        <v>309741501.91000003</v>
      </c>
    </row>
    <row r="12" spans="1:7" x14ac:dyDescent="0.25">
      <c r="A12" s="227"/>
      <c r="B12" s="230"/>
      <c r="C12" s="133" t="s">
        <v>77</v>
      </c>
      <c r="D12" s="189">
        <f>SUM(D10:D11)</f>
        <v>3852</v>
      </c>
      <c r="E12" s="182">
        <f>SUM(E10:E11)</f>
        <v>73656797.640000001</v>
      </c>
      <c r="F12" s="189">
        <f>SUM(F10:F11)</f>
        <v>138887</v>
      </c>
      <c r="G12" s="182">
        <f>SUM(G10:G11)</f>
        <v>2876008788.3499999</v>
      </c>
    </row>
    <row r="13" spans="1:7" x14ac:dyDescent="0.25">
      <c r="A13" s="227"/>
      <c r="B13" s="231" t="s">
        <v>78</v>
      </c>
      <c r="C13" s="140" t="s">
        <v>6</v>
      </c>
      <c r="D13" s="193">
        <v>702</v>
      </c>
      <c r="E13" s="186">
        <v>270793168.07999998</v>
      </c>
      <c r="F13" s="193">
        <v>6028</v>
      </c>
      <c r="G13" s="186">
        <v>4072562368.8600001</v>
      </c>
    </row>
    <row r="14" spans="1:7" x14ac:dyDescent="0.25">
      <c r="A14" s="227"/>
      <c r="B14" s="232"/>
      <c r="C14" s="133" t="s">
        <v>77</v>
      </c>
      <c r="D14" s="189">
        <f>SUM(D13)</f>
        <v>702</v>
      </c>
      <c r="E14" s="182">
        <f>SUM(E13)</f>
        <v>270793168.07999998</v>
      </c>
      <c r="F14" s="189">
        <f>SUM(F13)</f>
        <v>6028</v>
      </c>
      <c r="G14" s="182">
        <f>SUM(G13)</f>
        <v>4072562368.8600001</v>
      </c>
    </row>
    <row r="15" spans="1:7" x14ac:dyDescent="0.25">
      <c r="A15" s="227"/>
      <c r="B15" s="165"/>
      <c r="C15" s="141" t="s">
        <v>79</v>
      </c>
      <c r="D15" s="194">
        <f>SUM(D11,D13)</f>
        <v>712</v>
      </c>
      <c r="E15" s="187">
        <f>SUM(E11,E13)</f>
        <v>286644948.26999998</v>
      </c>
      <c r="F15" s="194">
        <f>SUM(F11,F13)</f>
        <v>6213</v>
      </c>
      <c r="G15" s="187">
        <f>SUM(G11,G13)</f>
        <v>4382303870.7700005</v>
      </c>
    </row>
    <row r="16" spans="1:7" x14ac:dyDescent="0.25">
      <c r="A16" s="227"/>
      <c r="B16" s="233" t="s">
        <v>77</v>
      </c>
      <c r="C16" s="233"/>
      <c r="D16" s="192">
        <f>SUM(D10,D15)</f>
        <v>4554</v>
      </c>
      <c r="E16" s="185">
        <f>SUM(E10,E15)</f>
        <v>344449965.71999997</v>
      </c>
      <c r="F16" s="192">
        <f>SUM(F10,F15)</f>
        <v>144915</v>
      </c>
      <c r="G16" s="185">
        <f>SUM(G10,G15)</f>
        <v>6948571157.210001</v>
      </c>
    </row>
    <row r="17" spans="1:7" ht="25.15" customHeight="1" x14ac:dyDescent="0.25">
      <c r="A17" s="224" t="s">
        <v>81</v>
      </c>
      <c r="B17" s="224"/>
      <c r="C17" s="224"/>
      <c r="D17" s="195">
        <f>D9+D16</f>
        <v>9030</v>
      </c>
      <c r="E17" s="188">
        <f>E9+E16</f>
        <v>1450642344.9400001</v>
      </c>
      <c r="F17" s="195">
        <f>F9+F16</f>
        <v>412218</v>
      </c>
      <c r="G17" s="188">
        <f>G9+G16</f>
        <v>18924504560.639999</v>
      </c>
    </row>
    <row r="18" spans="1:7" x14ac:dyDescent="0.25">
      <c r="A18" s="5" t="s">
        <v>82</v>
      </c>
      <c r="B18" s="6"/>
      <c r="C18" s="7"/>
      <c r="D18" s="8"/>
      <c r="E18" s="9"/>
      <c r="F18" s="8"/>
      <c r="G18" s="9"/>
    </row>
    <row r="19" spans="1:7" ht="19.5" customHeight="1" x14ac:dyDescent="0.25">
      <c r="A19" s="10" t="s">
        <v>101</v>
      </c>
      <c r="B19" s="11"/>
      <c r="C19" s="32" t="s">
        <v>113</v>
      </c>
      <c r="D19" s="33">
        <v>64968263</v>
      </c>
      <c r="E19" s="13"/>
      <c r="G19" s="14"/>
    </row>
    <row r="20" spans="1:7" ht="15" customHeight="1" x14ac:dyDescent="0.25">
      <c r="A20" s="10" t="s">
        <v>102</v>
      </c>
      <c r="B20" s="11"/>
      <c r="C20" s="10" t="s">
        <v>111</v>
      </c>
      <c r="D20" s="12">
        <v>315704786</v>
      </c>
      <c r="E20" s="13"/>
      <c r="G20" s="14"/>
    </row>
    <row r="23" spans="1:7" ht="15" customHeight="1" x14ac:dyDescent="0.25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&amp;"-,Regular"&amp;16&amp;UEstimate of Incentive Payments
DECEMBER 2013 and Program-To-Date&amp;R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WhiteSpace="0" view="pageLayout" zoomScaleNormal="100" workbookViewId="0">
      <selection sqref="A1:A2"/>
    </sheetView>
  </sheetViews>
  <sheetFormatPr defaultRowHeight="15" x14ac:dyDescent="0.25"/>
  <cols>
    <col min="1" max="1" width="36.140625" style="19" customWidth="1"/>
    <col min="2" max="2" width="14.7109375" style="20" customWidth="1"/>
    <col min="3" max="3" width="19.7109375" style="21" customWidth="1"/>
    <col min="4" max="4" width="14.7109375" style="22" customWidth="1"/>
    <col min="5" max="5" width="19.7109375" style="23" customWidth="1"/>
    <col min="6" max="6" width="14.7109375" customWidth="1"/>
    <col min="7" max="7" width="19.7109375" style="13" customWidth="1"/>
    <col min="8" max="8" width="15.42578125" customWidth="1"/>
    <col min="9" max="9" width="12.5703125" customWidth="1"/>
    <col min="10" max="10" width="11.5703125" customWidth="1"/>
    <col min="11" max="11" width="10.140625" customWidth="1"/>
    <col min="12" max="12" width="10.85546875" customWidth="1"/>
    <col min="13" max="13" width="10.28515625" customWidth="1"/>
    <col min="14" max="14" width="9.140625" customWidth="1"/>
    <col min="15" max="15" width="13.140625" customWidth="1"/>
    <col min="16" max="16" width="12.140625" customWidth="1"/>
    <col min="17" max="17" width="12.42578125" customWidth="1"/>
    <col min="18" max="18" width="13.140625" customWidth="1"/>
    <col min="19" max="19" width="14" customWidth="1"/>
    <col min="20" max="20" width="12.85546875" customWidth="1"/>
  </cols>
  <sheetData>
    <row r="1" spans="1:7" ht="25.15" customHeight="1" x14ac:dyDescent="0.25">
      <c r="A1" s="241" t="s">
        <v>0</v>
      </c>
      <c r="B1" s="243" t="s">
        <v>75</v>
      </c>
      <c r="C1" s="243"/>
      <c r="D1" s="243" t="s">
        <v>2</v>
      </c>
      <c r="E1" s="243"/>
      <c r="F1" s="243" t="s">
        <v>4</v>
      </c>
      <c r="G1" s="244"/>
    </row>
    <row r="2" spans="1:7" ht="28.15" customHeight="1" x14ac:dyDescent="0.25">
      <c r="A2" s="242"/>
      <c r="B2" s="15" t="s">
        <v>83</v>
      </c>
      <c r="C2" s="16" t="s">
        <v>84</v>
      </c>
      <c r="D2" s="15" t="s">
        <v>83</v>
      </c>
      <c r="E2" s="16" t="s">
        <v>84</v>
      </c>
      <c r="F2" s="15" t="s">
        <v>83</v>
      </c>
      <c r="G2" s="17" t="s">
        <v>84</v>
      </c>
    </row>
    <row r="3" spans="1:7" ht="15.75" x14ac:dyDescent="0.25">
      <c r="A3" s="153" t="s">
        <v>10</v>
      </c>
      <c r="B3" s="125">
        <v>3799</v>
      </c>
      <c r="C3" s="126">
        <v>247660391.34</v>
      </c>
      <c r="D3" s="157">
        <v>1786</v>
      </c>
      <c r="E3" s="158">
        <v>118673303</v>
      </c>
      <c r="F3" s="131">
        <v>5585</v>
      </c>
      <c r="G3" s="172">
        <v>366333694.34000003</v>
      </c>
    </row>
    <row r="4" spans="1:7" ht="15.75" x14ac:dyDescent="0.25">
      <c r="A4" s="154" t="s">
        <v>11</v>
      </c>
      <c r="B4" s="90">
        <v>224</v>
      </c>
      <c r="C4" s="127">
        <v>12631661.779999999</v>
      </c>
      <c r="D4" s="159">
        <v>591</v>
      </c>
      <c r="E4" s="160">
        <v>28304747</v>
      </c>
      <c r="F4" s="91">
        <v>815</v>
      </c>
      <c r="G4" s="173">
        <v>40936408.780000001</v>
      </c>
    </row>
    <row r="5" spans="1:7" ht="15.75" x14ac:dyDescent="0.25">
      <c r="A5" s="154" t="s">
        <v>12</v>
      </c>
      <c r="B5" s="90">
        <v>4145</v>
      </c>
      <c r="C5" s="127">
        <v>170020733.43000001</v>
      </c>
      <c r="D5" s="159">
        <v>2903</v>
      </c>
      <c r="E5" s="160">
        <v>163432325.24000001</v>
      </c>
      <c r="F5" s="91">
        <v>7048</v>
      </c>
      <c r="G5" s="173">
        <v>333453058.67000002</v>
      </c>
    </row>
    <row r="6" spans="1:7" ht="15.75" x14ac:dyDescent="0.25">
      <c r="A6" s="154" t="s">
        <v>13</v>
      </c>
      <c r="B6" s="90">
        <v>1986</v>
      </c>
      <c r="C6" s="127">
        <v>152614470.18000001</v>
      </c>
      <c r="D6" s="159">
        <v>1597</v>
      </c>
      <c r="E6" s="160">
        <v>59308221.450000003</v>
      </c>
      <c r="F6" s="91">
        <v>3583</v>
      </c>
      <c r="G6" s="173">
        <v>211922691.63</v>
      </c>
    </row>
    <row r="7" spans="1:7" ht="15.75" x14ac:dyDescent="0.25">
      <c r="A7" s="154" t="s">
        <v>14</v>
      </c>
      <c r="B7" s="90">
        <v>19975</v>
      </c>
      <c r="C7" s="127">
        <v>841197146.71000004</v>
      </c>
      <c r="D7" s="159">
        <v>14673</v>
      </c>
      <c r="E7" s="160">
        <v>737337316.71000004</v>
      </c>
      <c r="F7" s="91">
        <v>34648</v>
      </c>
      <c r="G7" s="173">
        <v>1578534463.4200001</v>
      </c>
    </row>
    <row r="8" spans="1:7" ht="15.75" x14ac:dyDescent="0.25">
      <c r="A8" s="154" t="s">
        <v>15</v>
      </c>
      <c r="B8" s="90">
        <v>4208</v>
      </c>
      <c r="C8" s="127">
        <v>158020827.88</v>
      </c>
      <c r="D8" s="159">
        <v>1792</v>
      </c>
      <c r="E8" s="160">
        <v>74073581</v>
      </c>
      <c r="F8" s="91">
        <v>6000</v>
      </c>
      <c r="G8" s="173">
        <v>232094408.88</v>
      </c>
    </row>
    <row r="9" spans="1:7" ht="15.75" x14ac:dyDescent="0.25">
      <c r="A9" s="154" t="s">
        <v>16</v>
      </c>
      <c r="B9" s="90">
        <v>3446</v>
      </c>
      <c r="C9" s="127">
        <v>132458802.46000001</v>
      </c>
      <c r="D9" s="159">
        <v>1736</v>
      </c>
      <c r="E9" s="160">
        <v>61166911.259999998</v>
      </c>
      <c r="F9" s="91">
        <v>5182</v>
      </c>
      <c r="G9" s="173">
        <v>193625713.72</v>
      </c>
    </row>
    <row r="10" spans="1:7" ht="15.75" x14ac:dyDescent="0.25">
      <c r="A10" s="154" t="s">
        <v>17</v>
      </c>
      <c r="B10" s="90">
        <v>1077</v>
      </c>
      <c r="C10" s="127">
        <v>26846474.859999999</v>
      </c>
      <c r="D10" s="159">
        <v>848</v>
      </c>
      <c r="E10" s="160">
        <v>26706867.829999998</v>
      </c>
      <c r="F10" s="91">
        <v>1925</v>
      </c>
      <c r="G10" s="173">
        <v>53553342.689999998</v>
      </c>
    </row>
    <row r="11" spans="1:7" ht="15.75" x14ac:dyDescent="0.25">
      <c r="A11" s="154" t="s">
        <v>18</v>
      </c>
      <c r="B11" s="90">
        <v>779</v>
      </c>
      <c r="C11" s="127">
        <v>16887748.669999998</v>
      </c>
      <c r="D11" s="159">
        <v>10</v>
      </c>
      <c r="E11" s="160">
        <v>12840405</v>
      </c>
      <c r="F11" s="91">
        <v>789</v>
      </c>
      <c r="G11" s="173">
        <v>29728153.669999998</v>
      </c>
    </row>
    <row r="12" spans="1:7" ht="15.75" x14ac:dyDescent="0.25">
      <c r="A12" s="155" t="s">
        <v>20</v>
      </c>
      <c r="B12" s="90">
        <v>7</v>
      </c>
      <c r="C12" s="127">
        <v>117000</v>
      </c>
      <c r="D12" s="159">
        <v>0</v>
      </c>
      <c r="E12" s="160">
        <v>0</v>
      </c>
      <c r="F12" s="91">
        <v>7</v>
      </c>
      <c r="G12" s="173">
        <v>117000</v>
      </c>
    </row>
    <row r="13" spans="1:7" ht="15.75" x14ac:dyDescent="0.25">
      <c r="A13" s="154" t="s">
        <v>21</v>
      </c>
      <c r="B13" s="90">
        <v>16160</v>
      </c>
      <c r="C13" s="127">
        <v>853318353.86000001</v>
      </c>
      <c r="D13" s="159">
        <v>7649</v>
      </c>
      <c r="E13" s="160">
        <v>407438360.80999994</v>
      </c>
      <c r="F13" s="91">
        <v>23809</v>
      </c>
      <c r="G13" s="173">
        <v>1260756714.6700001</v>
      </c>
    </row>
    <row r="14" spans="1:7" ht="15.75" x14ac:dyDescent="0.25">
      <c r="A14" s="154" t="s">
        <v>22</v>
      </c>
      <c r="B14" s="90">
        <v>6174</v>
      </c>
      <c r="C14" s="127">
        <v>312739392.71000004</v>
      </c>
      <c r="D14" s="159">
        <v>3186</v>
      </c>
      <c r="E14" s="160">
        <v>196259362.50999999</v>
      </c>
      <c r="F14" s="91">
        <v>9360</v>
      </c>
      <c r="G14" s="173">
        <v>508998755.22000003</v>
      </c>
    </row>
    <row r="15" spans="1:7" ht="15.75" x14ac:dyDescent="0.25">
      <c r="A15" s="154" t="s">
        <v>23</v>
      </c>
      <c r="B15" s="90">
        <v>27</v>
      </c>
      <c r="C15" s="127">
        <v>416891.67</v>
      </c>
      <c r="D15" s="159">
        <v>0</v>
      </c>
      <c r="E15" s="160">
        <v>0</v>
      </c>
      <c r="F15" s="91">
        <v>27</v>
      </c>
      <c r="G15" s="173">
        <v>416891.67</v>
      </c>
    </row>
    <row r="16" spans="1:7" ht="15.75" x14ac:dyDescent="0.25">
      <c r="A16" s="154" t="s">
        <v>24</v>
      </c>
      <c r="B16" s="90">
        <v>977</v>
      </c>
      <c r="C16" s="127">
        <v>42782662.609999999</v>
      </c>
      <c r="D16" s="159">
        <v>2</v>
      </c>
      <c r="E16" s="160">
        <v>42500</v>
      </c>
      <c r="F16" s="91">
        <v>979</v>
      </c>
      <c r="G16" s="173">
        <v>42825162.609999999</v>
      </c>
    </row>
    <row r="17" spans="1:7" ht="15.75" x14ac:dyDescent="0.25">
      <c r="A17" s="154" t="s">
        <v>25</v>
      </c>
      <c r="B17" s="90">
        <v>1005</v>
      </c>
      <c r="C17" s="127">
        <v>44669035.07</v>
      </c>
      <c r="D17" s="159">
        <v>593</v>
      </c>
      <c r="E17" s="160">
        <v>28878934</v>
      </c>
      <c r="F17" s="91">
        <v>1598</v>
      </c>
      <c r="G17" s="173">
        <v>73547969.069999993</v>
      </c>
    </row>
    <row r="18" spans="1:7" ht="15.75" x14ac:dyDescent="0.25">
      <c r="A18" s="154" t="s">
        <v>26</v>
      </c>
      <c r="B18" s="90">
        <v>13673</v>
      </c>
      <c r="C18" s="127">
        <v>570569951.14999998</v>
      </c>
      <c r="D18" s="159">
        <v>4673</v>
      </c>
      <c r="E18" s="160">
        <v>274449016.57999998</v>
      </c>
      <c r="F18" s="91">
        <v>18346</v>
      </c>
      <c r="G18" s="173">
        <v>845018967.73000002</v>
      </c>
    </row>
    <row r="19" spans="1:7" ht="15.75" x14ac:dyDescent="0.25">
      <c r="A19" s="154" t="s">
        <v>27</v>
      </c>
      <c r="B19" s="90">
        <v>5504</v>
      </c>
      <c r="C19" s="127">
        <v>297885758.44</v>
      </c>
      <c r="D19" s="159">
        <v>2615</v>
      </c>
      <c r="E19" s="160">
        <v>140160644.65000001</v>
      </c>
      <c r="F19" s="91">
        <v>8119</v>
      </c>
      <c r="G19" s="173">
        <v>438046403.09000003</v>
      </c>
    </row>
    <row r="20" spans="1:7" ht="15.75" x14ac:dyDescent="0.25">
      <c r="A20" s="154" t="s">
        <v>28</v>
      </c>
      <c r="B20" s="90">
        <v>3550</v>
      </c>
      <c r="C20" s="127">
        <v>165972710.41</v>
      </c>
      <c r="D20" s="159">
        <v>2087</v>
      </c>
      <c r="E20" s="160">
        <v>93834204</v>
      </c>
      <c r="F20" s="91">
        <v>5637</v>
      </c>
      <c r="G20" s="173">
        <v>259806914.41</v>
      </c>
    </row>
    <row r="21" spans="1:7" ht="15.75" x14ac:dyDescent="0.25">
      <c r="A21" s="154" t="s">
        <v>29</v>
      </c>
      <c r="B21" s="90">
        <v>2755</v>
      </c>
      <c r="C21" s="127">
        <v>169219713.93000001</v>
      </c>
      <c r="D21" s="159">
        <v>796</v>
      </c>
      <c r="E21" s="160">
        <v>40186257.789999999</v>
      </c>
      <c r="F21" s="91">
        <v>3551</v>
      </c>
      <c r="G21" s="173">
        <v>209405971.72</v>
      </c>
    </row>
    <row r="22" spans="1:7" ht="15.75" x14ac:dyDescent="0.25">
      <c r="A22" s="154" t="s">
        <v>30</v>
      </c>
      <c r="B22" s="90">
        <v>3057</v>
      </c>
      <c r="C22" s="127">
        <v>197612087.10000002</v>
      </c>
      <c r="D22" s="159">
        <v>2565</v>
      </c>
      <c r="E22" s="160">
        <v>146265459.77000001</v>
      </c>
      <c r="F22" s="91">
        <v>5622</v>
      </c>
      <c r="G22" s="173">
        <v>343877546.87</v>
      </c>
    </row>
    <row r="23" spans="1:7" ht="15.75" x14ac:dyDescent="0.25">
      <c r="A23" s="154" t="s">
        <v>31</v>
      </c>
      <c r="B23" s="90">
        <v>3033</v>
      </c>
      <c r="C23" s="127">
        <v>216836520.77000001</v>
      </c>
      <c r="D23" s="159">
        <v>2699</v>
      </c>
      <c r="E23" s="160">
        <v>195194064.58000001</v>
      </c>
      <c r="F23" s="91">
        <v>5732</v>
      </c>
      <c r="G23" s="173">
        <v>412030585.35000002</v>
      </c>
    </row>
    <row r="24" spans="1:7" ht="15.75" x14ac:dyDescent="0.25">
      <c r="A24" s="154" t="s">
        <v>32</v>
      </c>
      <c r="B24" s="90">
        <v>1031</v>
      </c>
      <c r="C24" s="127">
        <v>62321357.189999998</v>
      </c>
      <c r="D24" s="159">
        <v>2943</v>
      </c>
      <c r="E24" s="160">
        <v>84487120</v>
      </c>
      <c r="F24" s="91">
        <v>3974</v>
      </c>
      <c r="G24" s="173">
        <v>146808477.19</v>
      </c>
    </row>
    <row r="25" spans="1:7" ht="15.75" x14ac:dyDescent="0.25">
      <c r="A25" s="154" t="s">
        <v>33</v>
      </c>
      <c r="B25" s="90">
        <v>2</v>
      </c>
      <c r="C25" s="127">
        <v>30000</v>
      </c>
      <c r="D25" s="159">
        <v>0</v>
      </c>
      <c r="E25" s="160">
        <v>0</v>
      </c>
      <c r="F25" s="91">
        <v>2</v>
      </c>
      <c r="G25" s="173">
        <v>30000</v>
      </c>
    </row>
    <row r="26" spans="1:7" ht="15.75" x14ac:dyDescent="0.25">
      <c r="A26" s="154" t="s">
        <v>34</v>
      </c>
      <c r="B26" s="90">
        <v>4476</v>
      </c>
      <c r="C26" s="127">
        <v>190919136.38999999</v>
      </c>
      <c r="D26" s="159">
        <v>1635</v>
      </c>
      <c r="E26" s="160">
        <v>84054828</v>
      </c>
      <c r="F26" s="91">
        <v>6111</v>
      </c>
      <c r="G26" s="173">
        <v>274973964.38999999</v>
      </c>
    </row>
    <row r="27" spans="1:7" ht="15.75" x14ac:dyDescent="0.25">
      <c r="A27" s="154" t="s">
        <v>35</v>
      </c>
      <c r="B27" s="90">
        <v>11434</v>
      </c>
      <c r="C27" s="127">
        <v>337500804.65999997</v>
      </c>
      <c r="D27" s="159">
        <v>6159</v>
      </c>
      <c r="E27" s="160">
        <v>189599032.80000001</v>
      </c>
      <c r="F27" s="91">
        <v>17593</v>
      </c>
      <c r="G27" s="173">
        <v>527099837.45999998</v>
      </c>
    </row>
    <row r="28" spans="1:7" ht="15.75" x14ac:dyDescent="0.25">
      <c r="A28" s="154" t="s">
        <v>36</v>
      </c>
      <c r="B28" s="90">
        <v>9373</v>
      </c>
      <c r="C28" s="127">
        <v>400261157.37</v>
      </c>
      <c r="D28" s="159">
        <v>3733</v>
      </c>
      <c r="E28" s="160">
        <v>183410926</v>
      </c>
      <c r="F28" s="91">
        <v>13106</v>
      </c>
      <c r="G28" s="173">
        <v>583672083.37</v>
      </c>
    </row>
    <row r="29" spans="1:7" ht="15.75" x14ac:dyDescent="0.25">
      <c r="A29" s="154" t="s">
        <v>37</v>
      </c>
      <c r="B29" s="90">
        <v>8450</v>
      </c>
      <c r="C29" s="127">
        <v>274339670.25</v>
      </c>
      <c r="D29" s="159">
        <v>1713</v>
      </c>
      <c r="E29" s="160">
        <v>72394366.020000011</v>
      </c>
      <c r="F29" s="91">
        <v>10163</v>
      </c>
      <c r="G29" s="173">
        <v>346734036.26999998</v>
      </c>
    </row>
    <row r="30" spans="1:7" ht="15.75" x14ac:dyDescent="0.25">
      <c r="A30" s="154" t="s">
        <v>38</v>
      </c>
      <c r="B30" s="90">
        <v>1676</v>
      </c>
      <c r="C30" s="127">
        <v>163750230.29000002</v>
      </c>
      <c r="D30" s="159">
        <v>2531</v>
      </c>
      <c r="E30" s="160">
        <v>130360243</v>
      </c>
      <c r="F30" s="91">
        <v>4207</v>
      </c>
      <c r="G30" s="173">
        <v>294110473.29000002</v>
      </c>
    </row>
    <row r="31" spans="1:7" ht="15.75" x14ac:dyDescent="0.25">
      <c r="A31" s="154" t="s">
        <v>39</v>
      </c>
      <c r="B31" s="90">
        <v>6208</v>
      </c>
      <c r="C31" s="127">
        <v>325056484.87</v>
      </c>
      <c r="D31" s="159">
        <v>3360</v>
      </c>
      <c r="E31" s="160">
        <v>160347662</v>
      </c>
      <c r="F31" s="91">
        <v>9568</v>
      </c>
      <c r="G31" s="173">
        <v>485404146.87</v>
      </c>
    </row>
    <row r="32" spans="1:7" ht="15.75" x14ac:dyDescent="0.25">
      <c r="A32" s="154" t="s">
        <v>40</v>
      </c>
      <c r="B32" s="90">
        <v>821</v>
      </c>
      <c r="C32" s="127">
        <v>48304265.020000003</v>
      </c>
      <c r="D32" s="159">
        <v>374</v>
      </c>
      <c r="E32" s="160">
        <v>19647831</v>
      </c>
      <c r="F32" s="91">
        <v>1195</v>
      </c>
      <c r="G32" s="173">
        <v>67952096.020000011</v>
      </c>
    </row>
    <row r="33" spans="1:7" ht="15.75" x14ac:dyDescent="0.25">
      <c r="A33" s="154" t="s">
        <v>41</v>
      </c>
      <c r="B33" s="90">
        <v>2029</v>
      </c>
      <c r="C33" s="127">
        <v>81216235.180000007</v>
      </c>
      <c r="D33" s="159">
        <v>677</v>
      </c>
      <c r="E33" s="160">
        <v>42704888</v>
      </c>
      <c r="F33" s="91">
        <v>2706</v>
      </c>
      <c r="G33" s="173">
        <v>123921123.18000001</v>
      </c>
    </row>
    <row r="34" spans="1:7" ht="15.75" x14ac:dyDescent="0.25">
      <c r="A34" s="154" t="s">
        <v>42</v>
      </c>
      <c r="B34" s="90">
        <v>1417</v>
      </c>
      <c r="C34" s="127">
        <v>63466502.829999998</v>
      </c>
      <c r="D34" s="159">
        <v>320</v>
      </c>
      <c r="E34" s="160">
        <v>22124609.079999998</v>
      </c>
      <c r="F34" s="91">
        <v>1737</v>
      </c>
      <c r="G34" s="173">
        <v>85591111.909999996</v>
      </c>
    </row>
    <row r="35" spans="1:7" ht="15.75" x14ac:dyDescent="0.25">
      <c r="A35" s="154" t="s">
        <v>43</v>
      </c>
      <c r="B35" s="90">
        <v>2423</v>
      </c>
      <c r="C35" s="127">
        <v>79327587.129999995</v>
      </c>
      <c r="D35" s="159">
        <v>128</v>
      </c>
      <c r="E35" s="160">
        <v>5673114.1799999997</v>
      </c>
      <c r="F35" s="91">
        <v>2551</v>
      </c>
      <c r="G35" s="173">
        <v>85000701.310000002</v>
      </c>
    </row>
    <row r="36" spans="1:7" ht="15.75" x14ac:dyDescent="0.25">
      <c r="A36" s="154" t="s">
        <v>44</v>
      </c>
      <c r="B36" s="90">
        <v>8655</v>
      </c>
      <c r="C36" s="127">
        <v>345692399.07000005</v>
      </c>
      <c r="D36" s="159">
        <v>2395</v>
      </c>
      <c r="E36" s="160">
        <v>133450502.71000001</v>
      </c>
      <c r="F36" s="91">
        <v>11050</v>
      </c>
      <c r="G36" s="173">
        <v>479142901.78000009</v>
      </c>
    </row>
    <row r="37" spans="1:7" ht="15.75" x14ac:dyDescent="0.25">
      <c r="A37" s="154" t="s">
        <v>45</v>
      </c>
      <c r="B37" s="90">
        <v>999</v>
      </c>
      <c r="C37" s="127">
        <v>49260988.269999996</v>
      </c>
      <c r="D37" s="159">
        <v>1811</v>
      </c>
      <c r="E37" s="160">
        <v>74401557</v>
      </c>
      <c r="F37" s="91">
        <v>2810</v>
      </c>
      <c r="G37" s="173">
        <v>123662545.27</v>
      </c>
    </row>
    <row r="38" spans="1:7" ht="15.75" x14ac:dyDescent="0.25">
      <c r="A38" s="154" t="s">
        <v>46</v>
      </c>
      <c r="B38" s="90">
        <v>14984</v>
      </c>
      <c r="C38" s="127">
        <v>642901658.15999997</v>
      </c>
      <c r="D38" s="159">
        <v>10433</v>
      </c>
      <c r="E38" s="160">
        <v>486175944.38</v>
      </c>
      <c r="F38" s="91">
        <v>25417</v>
      </c>
      <c r="G38" s="173">
        <v>1129077602.54</v>
      </c>
    </row>
    <row r="39" spans="1:7" ht="15.75" x14ac:dyDescent="0.25">
      <c r="A39" s="154" t="s">
        <v>47</v>
      </c>
      <c r="B39" s="90">
        <v>8961</v>
      </c>
      <c r="C39" s="127">
        <v>317321247.51999998</v>
      </c>
      <c r="D39" s="159">
        <v>4605</v>
      </c>
      <c r="E39" s="160">
        <v>158076601.97</v>
      </c>
      <c r="F39" s="91">
        <v>13566</v>
      </c>
      <c r="G39" s="173">
        <v>475397849.49000001</v>
      </c>
    </row>
    <row r="40" spans="1:7" ht="15.75" x14ac:dyDescent="0.25">
      <c r="A40" s="154" t="s">
        <v>48</v>
      </c>
      <c r="B40" s="90">
        <v>921</v>
      </c>
      <c r="C40" s="127">
        <v>34469535.719999999</v>
      </c>
      <c r="D40" s="159">
        <v>130</v>
      </c>
      <c r="E40" s="160">
        <v>12535613.789999999</v>
      </c>
      <c r="F40" s="91">
        <v>1051</v>
      </c>
      <c r="G40" s="173">
        <v>47005149.509999998</v>
      </c>
    </row>
    <row r="41" spans="1:7" ht="15.75" x14ac:dyDescent="0.25">
      <c r="A41" s="155" t="s">
        <v>49</v>
      </c>
      <c r="B41" s="90">
        <v>0</v>
      </c>
      <c r="C41" s="127">
        <v>0</v>
      </c>
      <c r="D41" s="159">
        <v>18</v>
      </c>
      <c r="E41" s="160">
        <v>1764297.7</v>
      </c>
      <c r="F41" s="91">
        <v>18</v>
      </c>
      <c r="G41" s="173">
        <v>1764297.7</v>
      </c>
    </row>
    <row r="42" spans="1:7" ht="15.75" x14ac:dyDescent="0.25">
      <c r="A42" s="154" t="s">
        <v>50</v>
      </c>
      <c r="B42" s="90">
        <v>12335</v>
      </c>
      <c r="C42" s="127">
        <v>566476237.15999997</v>
      </c>
      <c r="D42" s="159">
        <v>6828</v>
      </c>
      <c r="E42" s="160">
        <v>289645126.72000003</v>
      </c>
      <c r="F42" s="91">
        <v>19163</v>
      </c>
      <c r="G42" s="173">
        <v>856121363.88</v>
      </c>
    </row>
    <row r="43" spans="1:7" ht="15.75" x14ac:dyDescent="0.25">
      <c r="A43" s="154" t="s">
        <v>51</v>
      </c>
      <c r="B43" s="90">
        <v>2549</v>
      </c>
      <c r="C43" s="127">
        <v>172188877.43000001</v>
      </c>
      <c r="D43" s="159">
        <v>2543</v>
      </c>
      <c r="E43" s="160">
        <v>125296702.25999999</v>
      </c>
      <c r="F43" s="91">
        <v>5092</v>
      </c>
      <c r="G43" s="173">
        <v>297485579.69</v>
      </c>
    </row>
    <row r="44" spans="1:7" ht="15.75" x14ac:dyDescent="0.25">
      <c r="A44" s="154" t="s">
        <v>52</v>
      </c>
      <c r="B44" s="90">
        <v>4340</v>
      </c>
      <c r="C44" s="127">
        <v>136248819.80000001</v>
      </c>
      <c r="D44" s="159">
        <v>2390</v>
      </c>
      <c r="E44" s="160">
        <v>87909306.109999999</v>
      </c>
      <c r="F44" s="91">
        <v>6730</v>
      </c>
      <c r="G44" s="173">
        <v>224158125.91000003</v>
      </c>
    </row>
    <row r="45" spans="1:7" ht="15.75" x14ac:dyDescent="0.25">
      <c r="A45" s="154" t="s">
        <v>53</v>
      </c>
      <c r="B45" s="90">
        <v>5</v>
      </c>
      <c r="C45" s="127">
        <v>74201.19</v>
      </c>
      <c r="D45" s="159">
        <v>0</v>
      </c>
      <c r="E45" s="160">
        <v>0</v>
      </c>
      <c r="F45" s="91">
        <v>5</v>
      </c>
      <c r="G45" s="173">
        <v>74201.19</v>
      </c>
    </row>
    <row r="46" spans="1:7" ht="15.75" x14ac:dyDescent="0.25">
      <c r="A46" s="154" t="s">
        <v>54</v>
      </c>
      <c r="B46" s="90">
        <v>14944</v>
      </c>
      <c r="C46" s="127">
        <v>616834835.14999998</v>
      </c>
      <c r="D46" s="159">
        <v>6677</v>
      </c>
      <c r="E46" s="160">
        <v>238813099.91000003</v>
      </c>
      <c r="F46" s="91">
        <v>21621</v>
      </c>
      <c r="G46" s="173">
        <v>855647935.05999994</v>
      </c>
    </row>
    <row r="47" spans="1:7" ht="15.75" x14ac:dyDescent="0.25">
      <c r="A47" s="154" t="s">
        <v>55</v>
      </c>
      <c r="B47" s="90">
        <v>290</v>
      </c>
      <c r="C47" s="127">
        <v>4272982.8</v>
      </c>
      <c r="D47" s="159">
        <v>736</v>
      </c>
      <c r="E47" s="160">
        <v>42113586</v>
      </c>
      <c r="F47" s="91">
        <v>1026</v>
      </c>
      <c r="G47" s="173">
        <v>46386568.799999997</v>
      </c>
    </row>
    <row r="48" spans="1:7" ht="15.75" x14ac:dyDescent="0.25">
      <c r="A48" s="154" t="s">
        <v>56</v>
      </c>
      <c r="B48" s="90">
        <v>899</v>
      </c>
      <c r="C48" s="127">
        <v>49890496.769999996</v>
      </c>
      <c r="D48" s="159">
        <v>517</v>
      </c>
      <c r="E48" s="160">
        <v>22518461.84</v>
      </c>
      <c r="F48" s="91">
        <v>1416</v>
      </c>
      <c r="G48" s="173">
        <v>72408958.609999999</v>
      </c>
    </row>
    <row r="49" spans="1:7" ht="15.75" x14ac:dyDescent="0.25">
      <c r="A49" s="154" t="s">
        <v>57</v>
      </c>
      <c r="B49" s="90">
        <v>3281</v>
      </c>
      <c r="C49" s="127">
        <v>175249663.12</v>
      </c>
      <c r="D49" s="159">
        <v>2353</v>
      </c>
      <c r="E49" s="160">
        <v>91785542.189999998</v>
      </c>
      <c r="F49" s="91">
        <v>5634</v>
      </c>
      <c r="G49" s="173">
        <v>267035205.31</v>
      </c>
    </row>
    <row r="50" spans="1:7" ht="15.75" x14ac:dyDescent="0.25">
      <c r="A50" s="154" t="s">
        <v>58</v>
      </c>
      <c r="B50" s="90">
        <v>1199</v>
      </c>
      <c r="C50" s="127">
        <v>56216958.490000002</v>
      </c>
      <c r="D50" s="159">
        <v>317</v>
      </c>
      <c r="E50" s="160">
        <v>30191958.600000001</v>
      </c>
      <c r="F50" s="91">
        <v>1516</v>
      </c>
      <c r="G50" s="173">
        <v>86408917.090000004</v>
      </c>
    </row>
    <row r="51" spans="1:7" ht="15.75" x14ac:dyDescent="0.25">
      <c r="A51" s="154" t="s">
        <v>59</v>
      </c>
      <c r="B51" s="90">
        <v>5023</v>
      </c>
      <c r="C51" s="127">
        <v>291051065.19</v>
      </c>
      <c r="D51" s="159">
        <v>3794</v>
      </c>
      <c r="E51" s="160">
        <v>158355001.97</v>
      </c>
      <c r="F51" s="91">
        <v>8817</v>
      </c>
      <c r="G51" s="173">
        <v>449406067.15999997</v>
      </c>
    </row>
    <row r="52" spans="1:7" ht="15.75" x14ac:dyDescent="0.25">
      <c r="A52" s="154" t="s">
        <v>60</v>
      </c>
      <c r="B52" s="90">
        <v>16270</v>
      </c>
      <c r="C52" s="127">
        <v>815103409.96000004</v>
      </c>
      <c r="D52" s="159">
        <v>8920</v>
      </c>
      <c r="E52" s="160">
        <v>601052707.92000008</v>
      </c>
      <c r="F52" s="91">
        <v>25190</v>
      </c>
      <c r="G52" s="173">
        <v>1416156117.8800001</v>
      </c>
    </row>
    <row r="53" spans="1:7" ht="15.75" x14ac:dyDescent="0.25">
      <c r="A53" s="154" t="s">
        <v>61</v>
      </c>
      <c r="B53" s="90">
        <v>2273</v>
      </c>
      <c r="C53" s="127">
        <v>77305267.810000002</v>
      </c>
      <c r="D53" s="159">
        <v>705</v>
      </c>
      <c r="E53" s="160">
        <v>32241535</v>
      </c>
      <c r="F53" s="91">
        <v>2978</v>
      </c>
      <c r="G53" s="173">
        <v>109546802.81</v>
      </c>
    </row>
    <row r="54" spans="1:7" ht="15.75" x14ac:dyDescent="0.25">
      <c r="A54" s="154" t="s">
        <v>62</v>
      </c>
      <c r="B54" s="90">
        <v>500</v>
      </c>
      <c r="C54" s="127">
        <v>22296120.579999998</v>
      </c>
      <c r="D54" s="159">
        <v>970</v>
      </c>
      <c r="E54" s="160">
        <v>28220570.690000001</v>
      </c>
      <c r="F54" s="91">
        <v>1470</v>
      </c>
      <c r="G54" s="173">
        <v>50516691.269999996</v>
      </c>
    </row>
    <row r="55" spans="1:7" ht="15.75" x14ac:dyDescent="0.25">
      <c r="A55" s="154" t="s">
        <v>63</v>
      </c>
      <c r="B55" s="90">
        <v>26</v>
      </c>
      <c r="C55" s="127">
        <v>440400</v>
      </c>
      <c r="D55" s="159">
        <v>0</v>
      </c>
      <c r="E55" s="160">
        <v>0</v>
      </c>
      <c r="F55" s="91">
        <v>26</v>
      </c>
      <c r="G55" s="173">
        <v>440400</v>
      </c>
    </row>
    <row r="56" spans="1:7" ht="15.75" x14ac:dyDescent="0.25">
      <c r="A56" s="154" t="s">
        <v>64</v>
      </c>
      <c r="B56" s="90">
        <v>8059</v>
      </c>
      <c r="C56" s="127">
        <v>371453368.46000004</v>
      </c>
      <c r="D56" s="159">
        <v>2047</v>
      </c>
      <c r="E56" s="160">
        <v>98435878.560000002</v>
      </c>
      <c r="F56" s="91">
        <v>10106</v>
      </c>
      <c r="G56" s="173">
        <v>469889247.02000004</v>
      </c>
    </row>
    <row r="57" spans="1:7" ht="15.75" x14ac:dyDescent="0.25">
      <c r="A57" s="154" t="s">
        <v>65</v>
      </c>
      <c r="B57" s="90">
        <v>5734</v>
      </c>
      <c r="C57" s="127">
        <v>199420341.56</v>
      </c>
      <c r="D57" s="159">
        <v>5500</v>
      </c>
      <c r="E57" s="160">
        <v>190771555</v>
      </c>
      <c r="F57" s="91">
        <v>11234</v>
      </c>
      <c r="G57" s="173">
        <v>390191896.56</v>
      </c>
    </row>
    <row r="58" spans="1:7" ht="15.75" x14ac:dyDescent="0.25">
      <c r="A58" s="154" t="s">
        <v>66</v>
      </c>
      <c r="B58" s="90">
        <v>1603</v>
      </c>
      <c r="C58" s="127">
        <v>97829783.579999998</v>
      </c>
      <c r="D58" s="159">
        <v>1190</v>
      </c>
      <c r="E58" s="160">
        <v>70359968.099999994</v>
      </c>
      <c r="F58" s="91">
        <v>2793</v>
      </c>
      <c r="G58" s="173">
        <v>168189751.68000001</v>
      </c>
    </row>
    <row r="59" spans="1:7" ht="15.75" x14ac:dyDescent="0.25">
      <c r="A59" s="154" t="s">
        <v>67</v>
      </c>
      <c r="B59" s="90">
        <v>8216</v>
      </c>
      <c r="C59" s="127">
        <v>261835704.69999999</v>
      </c>
      <c r="D59" s="159">
        <v>3517</v>
      </c>
      <c r="E59" s="160">
        <v>162062498.44999999</v>
      </c>
      <c r="F59" s="91">
        <v>11733</v>
      </c>
      <c r="G59" s="173">
        <v>423898203.14999998</v>
      </c>
    </row>
    <row r="60" spans="1:7" ht="15.75" x14ac:dyDescent="0.25">
      <c r="A60" s="156" t="s">
        <v>68</v>
      </c>
      <c r="B60" s="128">
        <v>336</v>
      </c>
      <c r="C60" s="129">
        <v>15127274.73</v>
      </c>
      <c r="D60" s="161">
        <v>145</v>
      </c>
      <c r="E60" s="162">
        <v>13036037.08</v>
      </c>
      <c r="F60" s="132">
        <v>481</v>
      </c>
      <c r="G60" s="174">
        <v>28163311.810000002</v>
      </c>
    </row>
    <row r="61" spans="1:7" s="18" customFormat="1" ht="15.75" x14ac:dyDescent="0.25">
      <c r="A61" s="92" t="s">
        <v>85</v>
      </c>
      <c r="B61" s="123">
        <f>SUM(B3:B60)</f>
        <v>267303</v>
      </c>
      <c r="C61" s="124">
        <f t="shared" ref="C61:G61" si="0">SUM(C3:C60)</f>
        <v>11975933403.43</v>
      </c>
      <c r="D61" s="123">
        <f t="shared" si="0"/>
        <v>144915</v>
      </c>
      <c r="E61" s="124">
        <f t="shared" si="0"/>
        <v>6948571157.21</v>
      </c>
      <c r="F61" s="130">
        <f t="shared" si="0"/>
        <v>412218</v>
      </c>
      <c r="G61" s="124">
        <f t="shared" si="0"/>
        <v>18924504560.640011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December 2013&amp;R
&amp;G
</oddHeader>
    <oddFooter>&amp;CPage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tabSelected="1" view="pageLayout" zoomScale="75" zoomScaleNormal="60" zoomScalePageLayoutView="75" workbookViewId="0">
      <selection activeCell="O11" sqref="O11"/>
    </sheetView>
  </sheetViews>
  <sheetFormatPr defaultRowHeight="15" x14ac:dyDescent="0.25"/>
  <cols>
    <col min="1" max="1" width="13.28515625" customWidth="1"/>
    <col min="2" max="2" width="18.140625" customWidth="1"/>
    <col min="3" max="3" width="21.7109375" customWidth="1"/>
    <col min="4" max="4" width="15.85546875" style="22" customWidth="1"/>
    <col min="5" max="5" width="12.85546875" customWidth="1"/>
    <col min="6" max="6" width="16.7109375" style="24" customWidth="1"/>
    <col min="7" max="7" width="20.5703125" style="24" customWidth="1"/>
    <col min="8" max="8" width="12.140625" style="22" customWidth="1"/>
    <col min="9" max="9" width="12" style="22" customWidth="1"/>
    <col min="10" max="10" width="13.5703125" customWidth="1"/>
    <col min="11" max="11" width="12.85546875" customWidth="1"/>
    <col min="12" max="12" width="15.42578125" customWidth="1"/>
    <col min="13" max="13" width="12.5703125" customWidth="1"/>
    <col min="14" max="14" width="11.5703125" customWidth="1"/>
    <col min="15" max="15" width="10.140625" customWidth="1"/>
    <col min="16" max="16" width="10.85546875" customWidth="1"/>
    <col min="17" max="17" width="10.28515625" customWidth="1"/>
    <col min="18" max="18" width="9.140625" customWidth="1"/>
    <col min="19" max="19" width="13.140625" customWidth="1"/>
    <col min="20" max="20" width="12.140625" customWidth="1"/>
    <col min="21" max="21" width="12.42578125" customWidth="1"/>
    <col min="22" max="22" width="13.140625" customWidth="1"/>
    <col min="23" max="23" width="14" customWidth="1"/>
    <col min="24" max="24" width="12.85546875" customWidth="1"/>
  </cols>
  <sheetData/>
  <printOptions horizontalCentered="1"/>
  <pageMargins left="0.45" right="0.45" top="1.75" bottom="0.75" header="0.3" footer="0.3"/>
  <pageSetup scale="65" fitToHeight="100" orientation="landscape" r:id="rId1"/>
  <headerFooter>
    <oddHeader xml:space="preserve">&amp;L
&amp;G
&amp;C&amp;"-,Bold"&amp;14&amp;U
Combined Medicare and Medicaid Payments by State Graph
&amp;"-,Regular"&amp;12&amp;UMedicare and Medicaid Provider Payments
January 2011 to December 2013&amp;R
&amp;G
</oddHeader>
    <oddFooter xml:space="preserve">&amp;R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7"/>
  <sheetViews>
    <sheetView showRuler="0" view="pageLayout" zoomScaleNormal="100" workbookViewId="0">
      <selection sqref="A1:A2"/>
    </sheetView>
  </sheetViews>
  <sheetFormatPr defaultColWidth="9.140625" defaultRowHeight="15" x14ac:dyDescent="0.25"/>
  <cols>
    <col min="1" max="1" width="21.5703125" style="25" customWidth="1"/>
    <col min="2" max="2" width="14.42578125" style="19" customWidth="1"/>
    <col min="3" max="3" width="12.7109375" style="20" customWidth="1"/>
    <col min="4" max="4" width="9.7109375" style="105" customWidth="1"/>
    <col min="5" max="5" width="18" style="108" customWidth="1"/>
    <col min="6" max="6" width="14.42578125" style="24" customWidth="1"/>
    <col min="7" max="7" width="13.28515625" style="22" customWidth="1"/>
    <col min="8" max="8" width="10" style="110" customWidth="1"/>
    <col min="9" max="9" width="18" style="111" customWidth="1"/>
    <col min="10" max="10" width="9.5703125" style="110" customWidth="1"/>
    <col min="11" max="11" width="17.7109375" style="111" customWidth="1"/>
    <col min="12" max="12" width="10.140625" style="22" customWidth="1"/>
    <col min="13" max="13" width="17.5703125" style="13" customWidth="1"/>
    <col min="14" max="14" width="11.140625" customWidth="1"/>
    <col min="15" max="15" width="18.85546875" style="13" customWidth="1"/>
    <col min="16" max="16" width="12.5703125" customWidth="1"/>
    <col min="17" max="17" width="11.5703125" customWidth="1"/>
    <col min="18" max="18" width="10.140625" customWidth="1"/>
    <col min="19" max="19" width="10.85546875" customWidth="1"/>
    <col min="20" max="20" width="10.28515625" customWidth="1"/>
    <col min="21" max="21" width="9.140625" customWidth="1"/>
    <col min="22" max="22" width="13.140625" customWidth="1"/>
    <col min="23" max="23" width="12.140625" customWidth="1"/>
    <col min="24" max="24" width="12.42578125" customWidth="1"/>
    <col min="25" max="25" width="13.140625" customWidth="1"/>
    <col min="26" max="26" width="14" customWidth="1"/>
    <col min="27" max="27" width="12.85546875" customWidth="1"/>
  </cols>
  <sheetData>
    <row r="1" spans="1:15" ht="15.75" customHeight="1" x14ac:dyDescent="0.25">
      <c r="A1" s="245" t="s">
        <v>0</v>
      </c>
      <c r="B1" s="246" t="s">
        <v>75</v>
      </c>
      <c r="C1" s="246"/>
      <c r="D1" s="246"/>
      <c r="E1" s="246"/>
      <c r="F1" s="246" t="s">
        <v>2</v>
      </c>
      <c r="G1" s="246"/>
      <c r="H1" s="246"/>
      <c r="I1" s="246"/>
      <c r="J1" s="246"/>
      <c r="K1" s="246"/>
      <c r="L1" s="246"/>
      <c r="M1" s="246"/>
      <c r="N1" s="246" t="s">
        <v>4</v>
      </c>
      <c r="O1" s="246"/>
    </row>
    <row r="2" spans="1:15" ht="15" customHeight="1" x14ac:dyDescent="0.25">
      <c r="A2" s="245"/>
      <c r="B2" s="47" t="s">
        <v>86</v>
      </c>
      <c r="C2" s="47" t="s">
        <v>87</v>
      </c>
      <c r="D2" s="118" t="s">
        <v>88</v>
      </c>
      <c r="E2" s="119" t="s">
        <v>89</v>
      </c>
      <c r="F2" s="47" t="s">
        <v>86</v>
      </c>
      <c r="G2" s="47" t="s">
        <v>87</v>
      </c>
      <c r="H2" s="106" t="s">
        <v>90</v>
      </c>
      <c r="I2" s="204" t="s">
        <v>91</v>
      </c>
      <c r="J2" s="106" t="s">
        <v>92</v>
      </c>
      <c r="K2" s="107" t="s">
        <v>93</v>
      </c>
      <c r="L2" s="47" t="s">
        <v>94</v>
      </c>
      <c r="M2" s="48" t="s">
        <v>95</v>
      </c>
      <c r="N2" s="47" t="s">
        <v>88</v>
      </c>
      <c r="O2" s="48" t="s">
        <v>89</v>
      </c>
    </row>
    <row r="3" spans="1:15" x14ac:dyDescent="0.25">
      <c r="A3" s="59" t="s">
        <v>10</v>
      </c>
      <c r="B3" s="49" t="s">
        <v>76</v>
      </c>
      <c r="C3" s="45" t="s">
        <v>5</v>
      </c>
      <c r="D3" s="117">
        <v>3669</v>
      </c>
      <c r="E3" s="120">
        <v>59829017.810000002</v>
      </c>
      <c r="F3" s="49" t="s">
        <v>80</v>
      </c>
      <c r="G3" s="45" t="s">
        <v>5</v>
      </c>
      <c r="H3" s="46">
        <v>1375</v>
      </c>
      <c r="I3" s="209">
        <v>28942513</v>
      </c>
      <c r="J3" s="109">
        <v>263</v>
      </c>
      <c r="K3" s="202">
        <v>2212839</v>
      </c>
      <c r="L3" s="67">
        <f t="shared" ref="L3:M5" si="0">+H3+J3</f>
        <v>1638</v>
      </c>
      <c r="M3" s="205">
        <f t="shared" si="0"/>
        <v>31155352</v>
      </c>
      <c r="N3" s="55">
        <f t="shared" ref="N3:O66" si="1">+L3+D3</f>
        <v>5307</v>
      </c>
      <c r="O3" s="199">
        <f t="shared" si="1"/>
        <v>90984369.810000002</v>
      </c>
    </row>
    <row r="4" spans="1:15" x14ac:dyDescent="0.25">
      <c r="A4" s="60"/>
      <c r="B4" s="50" t="s">
        <v>76</v>
      </c>
      <c r="C4" s="36" t="s">
        <v>6</v>
      </c>
      <c r="D4" s="115">
        <v>4</v>
      </c>
      <c r="E4" s="121">
        <v>7738884.4100000001</v>
      </c>
      <c r="F4" s="50" t="s">
        <v>80</v>
      </c>
      <c r="G4" s="36" t="s">
        <v>6</v>
      </c>
      <c r="H4" s="37">
        <v>2</v>
      </c>
      <c r="I4" s="210">
        <v>6719312</v>
      </c>
      <c r="J4" s="37">
        <v>0</v>
      </c>
      <c r="K4" s="196">
        <v>0</v>
      </c>
      <c r="L4" s="68">
        <f t="shared" si="0"/>
        <v>2</v>
      </c>
      <c r="M4" s="206">
        <f t="shared" si="0"/>
        <v>6719312</v>
      </c>
      <c r="N4" s="56">
        <f t="shared" si="1"/>
        <v>6</v>
      </c>
      <c r="O4" s="200">
        <f t="shared" si="1"/>
        <v>14458196.41</v>
      </c>
    </row>
    <row r="5" spans="1:15" x14ac:dyDescent="0.25">
      <c r="A5" s="60"/>
      <c r="B5" s="50" t="s">
        <v>78</v>
      </c>
      <c r="C5" s="36" t="s">
        <v>6</v>
      </c>
      <c r="D5" s="115">
        <v>126</v>
      </c>
      <c r="E5" s="121">
        <v>180092489.12</v>
      </c>
      <c r="F5" s="50" t="s">
        <v>78</v>
      </c>
      <c r="G5" s="36" t="s">
        <v>6</v>
      </c>
      <c r="H5" s="37">
        <v>86</v>
      </c>
      <c r="I5" s="210">
        <v>56196935</v>
      </c>
      <c r="J5" s="109">
        <v>60</v>
      </c>
      <c r="K5" s="196">
        <v>24601704</v>
      </c>
      <c r="L5" s="68">
        <f t="shared" si="0"/>
        <v>146</v>
      </c>
      <c r="M5" s="206">
        <f t="shared" si="0"/>
        <v>80798639</v>
      </c>
      <c r="N5" s="56">
        <f t="shared" si="1"/>
        <v>272</v>
      </c>
      <c r="O5" s="200">
        <f t="shared" si="1"/>
        <v>260891128.12</v>
      </c>
    </row>
    <row r="6" spans="1:15" x14ac:dyDescent="0.25">
      <c r="A6" s="61" t="s">
        <v>10</v>
      </c>
      <c r="B6" s="51"/>
      <c r="C6" s="38"/>
      <c r="D6" s="39">
        <f>SUM(D3:D5)</f>
        <v>3799</v>
      </c>
      <c r="E6" s="113">
        <f>SUM(E3:E5)</f>
        <v>247660391.34</v>
      </c>
      <c r="F6" s="51"/>
      <c r="G6" s="38"/>
      <c r="H6" s="39">
        <f t="shared" ref="H6:M6" si="2">SUM(H3:H5)</f>
        <v>1463</v>
      </c>
      <c r="I6" s="211">
        <f t="shared" si="2"/>
        <v>91858760</v>
      </c>
      <c r="J6" s="39">
        <f t="shared" si="2"/>
        <v>323</v>
      </c>
      <c r="K6" s="197">
        <f t="shared" si="2"/>
        <v>26814543</v>
      </c>
      <c r="L6" s="69">
        <f t="shared" si="2"/>
        <v>1786</v>
      </c>
      <c r="M6" s="207">
        <f t="shared" si="2"/>
        <v>118673303</v>
      </c>
      <c r="N6" s="57">
        <f t="shared" si="1"/>
        <v>5585</v>
      </c>
      <c r="O6" s="201">
        <f t="shared" si="1"/>
        <v>366333694.34000003</v>
      </c>
    </row>
    <row r="7" spans="1:15" x14ac:dyDescent="0.25">
      <c r="A7" s="60" t="s">
        <v>11</v>
      </c>
      <c r="B7" s="50" t="s">
        <v>76</v>
      </c>
      <c r="C7" s="36" t="s">
        <v>5</v>
      </c>
      <c r="D7" s="115">
        <v>214</v>
      </c>
      <c r="E7" s="121">
        <v>3472744.83</v>
      </c>
      <c r="F7" s="50" t="s">
        <v>80</v>
      </c>
      <c r="G7" s="36" t="s">
        <v>5</v>
      </c>
      <c r="H7" s="109">
        <v>499</v>
      </c>
      <c r="I7" s="212">
        <v>10561252</v>
      </c>
      <c r="J7" s="109">
        <v>64</v>
      </c>
      <c r="K7" s="203">
        <v>541167</v>
      </c>
      <c r="L7" s="68">
        <f t="shared" ref="L7:M9" si="3">+H7+J7</f>
        <v>563</v>
      </c>
      <c r="M7" s="206">
        <f t="shared" si="3"/>
        <v>11102419</v>
      </c>
      <c r="N7" s="56">
        <f t="shared" si="1"/>
        <v>777</v>
      </c>
      <c r="O7" s="200">
        <f t="shared" si="1"/>
        <v>14575163.83</v>
      </c>
    </row>
    <row r="8" spans="1:15" x14ac:dyDescent="0.25">
      <c r="A8" s="60"/>
      <c r="B8" s="50" t="s">
        <v>76</v>
      </c>
      <c r="C8" s="36" t="s">
        <v>6</v>
      </c>
      <c r="D8" s="37">
        <v>0</v>
      </c>
      <c r="E8" s="112">
        <v>0</v>
      </c>
      <c r="F8" s="50" t="s">
        <v>80</v>
      </c>
      <c r="G8" s="36" t="s">
        <v>6</v>
      </c>
      <c r="H8" s="37">
        <v>0</v>
      </c>
      <c r="I8" s="210">
        <v>0</v>
      </c>
      <c r="J8" s="37">
        <v>0</v>
      </c>
      <c r="K8" s="196">
        <v>0</v>
      </c>
      <c r="L8" s="68">
        <f t="shared" si="3"/>
        <v>0</v>
      </c>
      <c r="M8" s="206">
        <f t="shared" si="3"/>
        <v>0</v>
      </c>
      <c r="N8" s="56">
        <f t="shared" si="1"/>
        <v>0</v>
      </c>
      <c r="O8" s="200">
        <f t="shared" si="1"/>
        <v>0</v>
      </c>
    </row>
    <row r="9" spans="1:15" x14ac:dyDescent="0.25">
      <c r="A9" s="60"/>
      <c r="B9" s="50" t="s">
        <v>78</v>
      </c>
      <c r="C9" s="36" t="s">
        <v>6</v>
      </c>
      <c r="D9" s="115">
        <v>10</v>
      </c>
      <c r="E9" s="121">
        <v>9158916.9499999993</v>
      </c>
      <c r="F9" s="50" t="s">
        <v>78</v>
      </c>
      <c r="G9" s="36" t="s">
        <v>6</v>
      </c>
      <c r="H9" s="37">
        <v>20</v>
      </c>
      <c r="I9" s="210">
        <v>12884251</v>
      </c>
      <c r="J9" s="37">
        <v>8</v>
      </c>
      <c r="K9" s="196">
        <v>4318077</v>
      </c>
      <c r="L9" s="68">
        <f t="shared" si="3"/>
        <v>28</v>
      </c>
      <c r="M9" s="206">
        <f t="shared" si="3"/>
        <v>17202328</v>
      </c>
      <c r="N9" s="56">
        <f t="shared" si="1"/>
        <v>38</v>
      </c>
      <c r="O9" s="200">
        <f t="shared" si="1"/>
        <v>26361244.949999999</v>
      </c>
    </row>
    <row r="10" spans="1:15" x14ac:dyDescent="0.25">
      <c r="A10" s="61" t="s">
        <v>11</v>
      </c>
      <c r="B10" s="51"/>
      <c r="C10" s="38"/>
      <c r="D10" s="39">
        <f>SUM(D7:D9)</f>
        <v>224</v>
      </c>
      <c r="E10" s="113">
        <f>SUM(E7:E9)</f>
        <v>12631661.779999999</v>
      </c>
      <c r="F10" s="51"/>
      <c r="G10" s="38"/>
      <c r="H10" s="39">
        <f t="shared" ref="H10:M10" si="4">SUM(H7:H9)</f>
        <v>519</v>
      </c>
      <c r="I10" s="211">
        <f t="shared" si="4"/>
        <v>23445503</v>
      </c>
      <c r="J10" s="39">
        <f t="shared" si="4"/>
        <v>72</v>
      </c>
      <c r="K10" s="197">
        <f t="shared" si="4"/>
        <v>4859244</v>
      </c>
      <c r="L10" s="69">
        <f t="shared" si="4"/>
        <v>591</v>
      </c>
      <c r="M10" s="207">
        <f t="shared" si="4"/>
        <v>28304747</v>
      </c>
      <c r="N10" s="57">
        <f t="shared" si="1"/>
        <v>815</v>
      </c>
      <c r="O10" s="201">
        <f t="shared" si="1"/>
        <v>40936408.780000001</v>
      </c>
    </row>
    <row r="11" spans="1:15" x14ac:dyDescent="0.25">
      <c r="A11" s="60" t="s">
        <v>12</v>
      </c>
      <c r="B11" s="50" t="s">
        <v>76</v>
      </c>
      <c r="C11" s="36" t="s">
        <v>5</v>
      </c>
      <c r="D11" s="115">
        <v>4072</v>
      </c>
      <c r="E11" s="121">
        <v>65831946.020000003</v>
      </c>
      <c r="F11" s="50" t="s">
        <v>80</v>
      </c>
      <c r="G11" s="36" t="s">
        <v>5</v>
      </c>
      <c r="H11" s="109">
        <v>2432</v>
      </c>
      <c r="I11" s="212">
        <v>51474593</v>
      </c>
      <c r="J11" s="109">
        <v>373</v>
      </c>
      <c r="K11" s="203">
        <v>3188919</v>
      </c>
      <c r="L11" s="68">
        <f t="shared" ref="L11:M13" si="5">+H11+J11</f>
        <v>2805</v>
      </c>
      <c r="M11" s="206">
        <f t="shared" si="5"/>
        <v>54663512</v>
      </c>
      <c r="N11" s="56">
        <f t="shared" si="1"/>
        <v>6877</v>
      </c>
      <c r="O11" s="200">
        <f t="shared" si="1"/>
        <v>120495458.02000001</v>
      </c>
    </row>
    <row r="12" spans="1:15" x14ac:dyDescent="0.25">
      <c r="A12" s="60"/>
      <c r="B12" s="50" t="s">
        <v>76</v>
      </c>
      <c r="C12" s="36" t="s">
        <v>6</v>
      </c>
      <c r="D12" s="37">
        <v>0</v>
      </c>
      <c r="E12" s="112">
        <v>0</v>
      </c>
      <c r="F12" s="50" t="s">
        <v>80</v>
      </c>
      <c r="G12" s="36" t="s">
        <v>6</v>
      </c>
      <c r="H12" s="37">
        <v>2</v>
      </c>
      <c r="I12" s="210">
        <v>4580960.7699999996</v>
      </c>
      <c r="J12" s="37">
        <v>1</v>
      </c>
      <c r="K12" s="196">
        <v>1409960.42</v>
      </c>
      <c r="L12" s="68">
        <f t="shared" si="5"/>
        <v>3</v>
      </c>
      <c r="M12" s="206">
        <f t="shared" si="5"/>
        <v>5990921.1899999995</v>
      </c>
      <c r="N12" s="56">
        <f t="shared" si="1"/>
        <v>3</v>
      </c>
      <c r="O12" s="200">
        <f t="shared" si="1"/>
        <v>5990921.1899999995</v>
      </c>
    </row>
    <row r="13" spans="1:15" x14ac:dyDescent="0.25">
      <c r="A13" s="60"/>
      <c r="B13" s="50" t="s">
        <v>78</v>
      </c>
      <c r="C13" s="36" t="s">
        <v>6</v>
      </c>
      <c r="D13" s="115">
        <v>73</v>
      </c>
      <c r="E13" s="121">
        <v>104188787.41</v>
      </c>
      <c r="F13" s="50" t="s">
        <v>78</v>
      </c>
      <c r="G13" s="36" t="s">
        <v>6</v>
      </c>
      <c r="H13" s="109">
        <v>65</v>
      </c>
      <c r="I13" s="212">
        <v>72209392.170000002</v>
      </c>
      <c r="J13" s="109">
        <v>30</v>
      </c>
      <c r="K13" s="203">
        <v>30568499.879999999</v>
      </c>
      <c r="L13" s="68">
        <f t="shared" si="5"/>
        <v>95</v>
      </c>
      <c r="M13" s="206">
        <f t="shared" si="5"/>
        <v>102777892.05</v>
      </c>
      <c r="N13" s="56">
        <f t="shared" si="1"/>
        <v>168</v>
      </c>
      <c r="O13" s="200">
        <f t="shared" si="1"/>
        <v>206966679.45999998</v>
      </c>
    </row>
    <row r="14" spans="1:15" x14ac:dyDescent="0.25">
      <c r="A14" s="61" t="s">
        <v>12</v>
      </c>
      <c r="B14" s="51"/>
      <c r="C14" s="38"/>
      <c r="D14" s="39">
        <f>SUM(D11:D13)</f>
        <v>4145</v>
      </c>
      <c r="E14" s="113">
        <f>SUM(E11:E13)</f>
        <v>170020733.43000001</v>
      </c>
      <c r="F14" s="51"/>
      <c r="G14" s="38"/>
      <c r="H14" s="39">
        <f t="shared" ref="H14:M14" si="6">SUM(H11:H13)</f>
        <v>2499</v>
      </c>
      <c r="I14" s="211">
        <f t="shared" si="6"/>
        <v>128264945.94</v>
      </c>
      <c r="J14" s="39">
        <f t="shared" si="6"/>
        <v>404</v>
      </c>
      <c r="K14" s="197">
        <f t="shared" si="6"/>
        <v>35167379.299999997</v>
      </c>
      <c r="L14" s="69">
        <f t="shared" si="6"/>
        <v>2903</v>
      </c>
      <c r="M14" s="207">
        <f t="shared" si="6"/>
        <v>163432325.24000001</v>
      </c>
      <c r="N14" s="57">
        <f t="shared" si="1"/>
        <v>7048</v>
      </c>
      <c r="O14" s="201">
        <f t="shared" si="1"/>
        <v>333453058.67000002</v>
      </c>
    </row>
    <row r="15" spans="1:15" x14ac:dyDescent="0.25">
      <c r="A15" s="60" t="s">
        <v>13</v>
      </c>
      <c r="B15" s="50" t="s">
        <v>76</v>
      </c>
      <c r="C15" s="36" t="s">
        <v>5</v>
      </c>
      <c r="D15" s="115">
        <v>1897</v>
      </c>
      <c r="E15" s="121">
        <v>30680769.140000001</v>
      </c>
      <c r="F15" s="50" t="s">
        <v>80</v>
      </c>
      <c r="G15" s="36" t="s">
        <v>5</v>
      </c>
      <c r="H15" s="109">
        <v>1098</v>
      </c>
      <c r="I15" s="212">
        <v>23205006</v>
      </c>
      <c r="J15" s="109">
        <v>405</v>
      </c>
      <c r="K15" s="203">
        <v>3405670</v>
      </c>
      <c r="L15" s="68">
        <f t="shared" ref="L15:M17" si="7">+H15+J15</f>
        <v>1503</v>
      </c>
      <c r="M15" s="206">
        <f t="shared" si="7"/>
        <v>26610676</v>
      </c>
      <c r="N15" s="56">
        <f t="shared" si="1"/>
        <v>3400</v>
      </c>
      <c r="O15" s="200">
        <f t="shared" si="1"/>
        <v>57291445.140000001</v>
      </c>
    </row>
    <row r="16" spans="1:15" x14ac:dyDescent="0.25">
      <c r="A16" s="60"/>
      <c r="B16" s="50" t="s">
        <v>76</v>
      </c>
      <c r="C16" s="36" t="s">
        <v>6</v>
      </c>
      <c r="D16" s="115">
        <v>9</v>
      </c>
      <c r="E16" s="121">
        <v>14230486.789999999</v>
      </c>
      <c r="F16" s="50" t="s">
        <v>80</v>
      </c>
      <c r="G16" s="36" t="s">
        <v>6</v>
      </c>
      <c r="H16" s="37">
        <v>2</v>
      </c>
      <c r="I16" s="210">
        <v>2886695.67</v>
      </c>
      <c r="J16" s="37">
        <v>0</v>
      </c>
      <c r="K16" s="196">
        <v>0</v>
      </c>
      <c r="L16" s="68">
        <f t="shared" si="7"/>
        <v>2</v>
      </c>
      <c r="M16" s="206">
        <f t="shared" si="7"/>
        <v>2886695.67</v>
      </c>
      <c r="N16" s="56">
        <f t="shared" si="1"/>
        <v>11</v>
      </c>
      <c r="O16" s="200">
        <f t="shared" si="1"/>
        <v>17117182.460000001</v>
      </c>
    </row>
    <row r="17" spans="1:15" x14ac:dyDescent="0.25">
      <c r="A17" s="60"/>
      <c r="B17" s="50" t="s">
        <v>78</v>
      </c>
      <c r="C17" s="36" t="s">
        <v>6</v>
      </c>
      <c r="D17" s="115">
        <v>80</v>
      </c>
      <c r="E17" s="121">
        <v>107703214.25</v>
      </c>
      <c r="F17" s="50" t="s">
        <v>78</v>
      </c>
      <c r="G17" s="36" t="s">
        <v>6</v>
      </c>
      <c r="H17" s="37">
        <v>45</v>
      </c>
      <c r="I17" s="210">
        <v>14751161.23</v>
      </c>
      <c r="J17" s="37">
        <v>47</v>
      </c>
      <c r="K17" s="196">
        <v>15059688.550000001</v>
      </c>
      <c r="L17" s="68">
        <f t="shared" si="7"/>
        <v>92</v>
      </c>
      <c r="M17" s="206">
        <f t="shared" si="7"/>
        <v>29810849.780000001</v>
      </c>
      <c r="N17" s="56">
        <f t="shared" si="1"/>
        <v>172</v>
      </c>
      <c r="O17" s="200">
        <f t="shared" si="1"/>
        <v>137514064.03</v>
      </c>
    </row>
    <row r="18" spans="1:15" x14ac:dyDescent="0.25">
      <c r="A18" s="61" t="s">
        <v>13</v>
      </c>
      <c r="B18" s="51"/>
      <c r="C18" s="38"/>
      <c r="D18" s="39">
        <f>SUM(D15:D17)</f>
        <v>1986</v>
      </c>
      <c r="E18" s="113">
        <f>SUM(E15:E17)</f>
        <v>152614470.18000001</v>
      </c>
      <c r="F18" s="51"/>
      <c r="G18" s="38"/>
      <c r="H18" s="39">
        <f t="shared" ref="H18:M18" si="8">SUM(H15:H17)</f>
        <v>1145</v>
      </c>
      <c r="I18" s="211">
        <f t="shared" si="8"/>
        <v>40842862.900000006</v>
      </c>
      <c r="J18" s="39">
        <f t="shared" si="8"/>
        <v>452</v>
      </c>
      <c r="K18" s="197">
        <f t="shared" si="8"/>
        <v>18465358.550000001</v>
      </c>
      <c r="L18" s="69">
        <f t="shared" si="8"/>
        <v>1597</v>
      </c>
      <c r="M18" s="207">
        <f t="shared" si="8"/>
        <v>59308221.450000003</v>
      </c>
      <c r="N18" s="57">
        <f t="shared" si="1"/>
        <v>3583</v>
      </c>
      <c r="O18" s="201">
        <f t="shared" si="1"/>
        <v>211922691.63</v>
      </c>
    </row>
    <row r="19" spans="1:15" x14ac:dyDescent="0.25">
      <c r="A19" s="60" t="s">
        <v>14</v>
      </c>
      <c r="B19" s="50" t="s">
        <v>76</v>
      </c>
      <c r="C19" s="36" t="s">
        <v>5</v>
      </c>
      <c r="D19" s="115">
        <v>19608</v>
      </c>
      <c r="E19" s="121">
        <v>305014991.02999997</v>
      </c>
      <c r="F19" s="50" t="s">
        <v>80</v>
      </c>
      <c r="G19" s="36" t="s">
        <v>5</v>
      </c>
      <c r="H19" s="109">
        <v>11698</v>
      </c>
      <c r="I19" s="212">
        <v>247195629.52000001</v>
      </c>
      <c r="J19" s="109">
        <v>2604</v>
      </c>
      <c r="K19" s="203">
        <v>23383500.129999999</v>
      </c>
      <c r="L19" s="68">
        <f t="shared" ref="L19:M21" si="9">+H19+J19</f>
        <v>14302</v>
      </c>
      <c r="M19" s="206">
        <f t="shared" si="9"/>
        <v>270579129.65000004</v>
      </c>
      <c r="N19" s="56">
        <f t="shared" si="1"/>
        <v>33910</v>
      </c>
      <c r="O19" s="200">
        <f t="shared" si="1"/>
        <v>575594120.68000007</v>
      </c>
    </row>
    <row r="20" spans="1:15" x14ac:dyDescent="0.25">
      <c r="A20" s="60"/>
      <c r="B20" s="50" t="s">
        <v>76</v>
      </c>
      <c r="C20" s="36" t="s">
        <v>6</v>
      </c>
      <c r="D20" s="115">
        <v>72</v>
      </c>
      <c r="E20" s="121">
        <v>111722813.61</v>
      </c>
      <c r="F20" s="50" t="s">
        <v>80</v>
      </c>
      <c r="G20" s="36" t="s">
        <v>6</v>
      </c>
      <c r="H20" s="41">
        <v>11</v>
      </c>
      <c r="I20" s="210">
        <v>28164682.719999999</v>
      </c>
      <c r="J20" s="37">
        <v>6</v>
      </c>
      <c r="K20" s="196">
        <v>13774462.1</v>
      </c>
      <c r="L20" s="68">
        <f t="shared" si="9"/>
        <v>17</v>
      </c>
      <c r="M20" s="206">
        <f t="shared" si="9"/>
        <v>41939144.82</v>
      </c>
      <c r="N20" s="56">
        <f t="shared" si="1"/>
        <v>89</v>
      </c>
      <c r="O20" s="200">
        <f t="shared" si="1"/>
        <v>153661958.43000001</v>
      </c>
    </row>
    <row r="21" spans="1:15" x14ac:dyDescent="0.25">
      <c r="A21" s="60"/>
      <c r="B21" s="50" t="s">
        <v>78</v>
      </c>
      <c r="C21" s="36" t="s">
        <v>6</v>
      </c>
      <c r="D21" s="115">
        <v>295</v>
      </c>
      <c r="E21" s="121">
        <v>424459342.06999999</v>
      </c>
      <c r="F21" s="50" t="s">
        <v>78</v>
      </c>
      <c r="G21" s="36" t="s">
        <v>6</v>
      </c>
      <c r="H21" s="109">
        <v>231</v>
      </c>
      <c r="I21" s="212">
        <v>318565329.37</v>
      </c>
      <c r="J21" s="109">
        <v>123</v>
      </c>
      <c r="K21" s="203">
        <v>106253712.87</v>
      </c>
      <c r="L21" s="68">
        <f t="shared" si="9"/>
        <v>354</v>
      </c>
      <c r="M21" s="206">
        <f t="shared" si="9"/>
        <v>424819042.24000001</v>
      </c>
      <c r="N21" s="56">
        <f t="shared" si="1"/>
        <v>649</v>
      </c>
      <c r="O21" s="200">
        <f t="shared" si="1"/>
        <v>849278384.30999994</v>
      </c>
    </row>
    <row r="22" spans="1:15" x14ac:dyDescent="0.25">
      <c r="A22" s="61" t="s">
        <v>14</v>
      </c>
      <c r="B22" s="51"/>
      <c r="C22" s="38"/>
      <c r="D22" s="39">
        <f>SUM(D19:D21)</f>
        <v>19975</v>
      </c>
      <c r="E22" s="113">
        <f>SUM(E19:E21)</f>
        <v>841197146.71000004</v>
      </c>
      <c r="F22" s="51"/>
      <c r="G22" s="38"/>
      <c r="H22" s="39">
        <f t="shared" ref="H22:M22" si="10">SUM(H19:H21)</f>
        <v>11940</v>
      </c>
      <c r="I22" s="211">
        <f t="shared" si="10"/>
        <v>593925641.61000001</v>
      </c>
      <c r="J22" s="39">
        <f t="shared" si="10"/>
        <v>2733</v>
      </c>
      <c r="K22" s="197">
        <f t="shared" si="10"/>
        <v>143411675.09999999</v>
      </c>
      <c r="L22" s="69">
        <f t="shared" si="10"/>
        <v>14673</v>
      </c>
      <c r="M22" s="207">
        <f t="shared" si="10"/>
        <v>737337316.71000004</v>
      </c>
      <c r="N22" s="57">
        <f t="shared" si="1"/>
        <v>34648</v>
      </c>
      <c r="O22" s="201">
        <f t="shared" si="1"/>
        <v>1578534463.4200001</v>
      </c>
    </row>
    <row r="23" spans="1:15" x14ac:dyDescent="0.25">
      <c r="A23" s="60" t="s">
        <v>15</v>
      </c>
      <c r="B23" s="50" t="s">
        <v>76</v>
      </c>
      <c r="C23" s="36" t="s">
        <v>5</v>
      </c>
      <c r="D23" s="115">
        <v>4128</v>
      </c>
      <c r="E23" s="121">
        <v>63225854.079999998</v>
      </c>
      <c r="F23" s="50" t="s">
        <v>80</v>
      </c>
      <c r="G23" s="36" t="s">
        <v>5</v>
      </c>
      <c r="H23" s="109">
        <v>1640</v>
      </c>
      <c r="I23" s="212">
        <v>34651676</v>
      </c>
      <c r="J23" s="109">
        <v>98</v>
      </c>
      <c r="K23" s="203">
        <v>858500</v>
      </c>
      <c r="L23" s="68">
        <f t="shared" ref="L23:M25" si="11">+H23+J23</f>
        <v>1738</v>
      </c>
      <c r="M23" s="206">
        <f t="shared" si="11"/>
        <v>35510176</v>
      </c>
      <c r="N23" s="56">
        <f t="shared" si="1"/>
        <v>5866</v>
      </c>
      <c r="O23" s="200">
        <f t="shared" si="1"/>
        <v>98736030.079999998</v>
      </c>
    </row>
    <row r="24" spans="1:15" x14ac:dyDescent="0.25">
      <c r="A24" s="60"/>
      <c r="B24" s="50" t="s">
        <v>76</v>
      </c>
      <c r="C24" s="36" t="s">
        <v>6</v>
      </c>
      <c r="D24" s="115">
        <v>7</v>
      </c>
      <c r="E24" s="121">
        <v>7375936.0700000003</v>
      </c>
      <c r="F24" s="50" t="s">
        <v>80</v>
      </c>
      <c r="G24" s="36" t="s">
        <v>6</v>
      </c>
      <c r="H24" s="37">
        <v>1</v>
      </c>
      <c r="I24" s="212">
        <v>2616739</v>
      </c>
      <c r="J24" s="37">
        <v>1</v>
      </c>
      <c r="K24" s="196">
        <v>2093391</v>
      </c>
      <c r="L24" s="68">
        <f t="shared" si="11"/>
        <v>2</v>
      </c>
      <c r="M24" s="206">
        <f t="shared" si="11"/>
        <v>4710130</v>
      </c>
      <c r="N24" s="56">
        <f t="shared" si="1"/>
        <v>9</v>
      </c>
      <c r="O24" s="200">
        <f t="shared" si="1"/>
        <v>12086066.07</v>
      </c>
    </row>
    <row r="25" spans="1:15" x14ac:dyDescent="0.25">
      <c r="A25" s="60"/>
      <c r="B25" s="50" t="s">
        <v>78</v>
      </c>
      <c r="C25" s="36" t="s">
        <v>6</v>
      </c>
      <c r="D25" s="115">
        <v>73</v>
      </c>
      <c r="E25" s="121">
        <v>87419037.730000004</v>
      </c>
      <c r="F25" s="50" t="s">
        <v>78</v>
      </c>
      <c r="G25" s="36" t="s">
        <v>6</v>
      </c>
      <c r="H25" s="109">
        <v>38</v>
      </c>
      <c r="I25" s="212">
        <v>21411550</v>
      </c>
      <c r="J25" s="37">
        <v>14</v>
      </c>
      <c r="K25" s="196">
        <v>12441725</v>
      </c>
      <c r="L25" s="68">
        <f t="shared" si="11"/>
        <v>52</v>
      </c>
      <c r="M25" s="206">
        <f t="shared" si="11"/>
        <v>33853275</v>
      </c>
      <c r="N25" s="56">
        <f t="shared" si="1"/>
        <v>125</v>
      </c>
      <c r="O25" s="200">
        <f t="shared" si="1"/>
        <v>121272312.73</v>
      </c>
    </row>
    <row r="26" spans="1:15" x14ac:dyDescent="0.25">
      <c r="A26" s="61" t="s">
        <v>15</v>
      </c>
      <c r="B26" s="51"/>
      <c r="C26" s="38"/>
      <c r="D26" s="39">
        <f>SUM(D23:D25)</f>
        <v>4208</v>
      </c>
      <c r="E26" s="113">
        <f>SUM(E23:E25)</f>
        <v>158020827.88</v>
      </c>
      <c r="F26" s="51"/>
      <c r="G26" s="38"/>
      <c r="H26" s="39">
        <f t="shared" ref="H26:M26" si="12">SUM(H23:H25)</f>
        <v>1679</v>
      </c>
      <c r="I26" s="211">
        <f t="shared" si="12"/>
        <v>58679965</v>
      </c>
      <c r="J26" s="39">
        <f t="shared" si="12"/>
        <v>113</v>
      </c>
      <c r="K26" s="197">
        <f t="shared" si="12"/>
        <v>15393616</v>
      </c>
      <c r="L26" s="69">
        <f t="shared" si="12"/>
        <v>1792</v>
      </c>
      <c r="M26" s="207">
        <f t="shared" si="12"/>
        <v>74073581</v>
      </c>
      <c r="N26" s="57">
        <f t="shared" si="1"/>
        <v>6000</v>
      </c>
      <c r="O26" s="201">
        <f t="shared" si="1"/>
        <v>232094408.88</v>
      </c>
    </row>
    <row r="27" spans="1:15" x14ac:dyDescent="0.25">
      <c r="A27" s="60" t="s">
        <v>16</v>
      </c>
      <c r="B27" s="50" t="s">
        <v>76</v>
      </c>
      <c r="C27" s="36" t="s">
        <v>5</v>
      </c>
      <c r="D27" s="115">
        <v>3407</v>
      </c>
      <c r="E27" s="121">
        <v>54421676.600000001</v>
      </c>
      <c r="F27" s="50" t="s">
        <v>80</v>
      </c>
      <c r="G27" s="36" t="s">
        <v>5</v>
      </c>
      <c r="H27" s="109">
        <v>1497</v>
      </c>
      <c r="I27" s="212">
        <v>31350853</v>
      </c>
      <c r="J27" s="109">
        <v>195</v>
      </c>
      <c r="K27" s="203">
        <v>1603676</v>
      </c>
      <c r="L27" s="68">
        <f t="shared" ref="L27:M29" si="13">+H27+J27</f>
        <v>1692</v>
      </c>
      <c r="M27" s="206">
        <f t="shared" si="13"/>
        <v>32954529</v>
      </c>
      <c r="N27" s="56">
        <f t="shared" si="1"/>
        <v>5099</v>
      </c>
      <c r="O27" s="200">
        <f t="shared" si="1"/>
        <v>87376205.599999994</v>
      </c>
    </row>
    <row r="28" spans="1:15" x14ac:dyDescent="0.25">
      <c r="A28" s="60"/>
      <c r="B28" s="50" t="s">
        <v>76</v>
      </c>
      <c r="C28" s="36" t="s">
        <v>6</v>
      </c>
      <c r="D28" s="115">
        <v>2</v>
      </c>
      <c r="E28" s="121">
        <v>1834381</v>
      </c>
      <c r="F28" s="50" t="s">
        <v>80</v>
      </c>
      <c r="G28" s="36" t="s">
        <v>6</v>
      </c>
      <c r="H28" s="37">
        <v>1</v>
      </c>
      <c r="I28" s="210">
        <v>2129616.96</v>
      </c>
      <c r="J28" s="37">
        <v>0</v>
      </c>
      <c r="K28" s="196">
        <v>0</v>
      </c>
      <c r="L28" s="68">
        <f t="shared" si="13"/>
        <v>1</v>
      </c>
      <c r="M28" s="206">
        <f t="shared" si="13"/>
        <v>2129616.96</v>
      </c>
      <c r="N28" s="56">
        <f t="shared" si="1"/>
        <v>3</v>
      </c>
      <c r="O28" s="200">
        <f t="shared" si="1"/>
        <v>3963997.96</v>
      </c>
    </row>
    <row r="29" spans="1:15" x14ac:dyDescent="0.25">
      <c r="A29" s="60"/>
      <c r="B29" s="50" t="s">
        <v>78</v>
      </c>
      <c r="C29" s="36" t="s">
        <v>6</v>
      </c>
      <c r="D29" s="115">
        <v>37</v>
      </c>
      <c r="E29" s="121">
        <v>76202744.859999999</v>
      </c>
      <c r="F29" s="50" t="s">
        <v>78</v>
      </c>
      <c r="G29" s="36" t="s">
        <v>6</v>
      </c>
      <c r="H29" s="37">
        <v>18</v>
      </c>
      <c r="I29" s="210">
        <v>15184969.77</v>
      </c>
      <c r="J29" s="109">
        <v>25</v>
      </c>
      <c r="K29" s="203">
        <v>10897795.529999999</v>
      </c>
      <c r="L29" s="68">
        <f t="shared" si="13"/>
        <v>43</v>
      </c>
      <c r="M29" s="206">
        <f t="shared" si="13"/>
        <v>26082765.299999997</v>
      </c>
      <c r="N29" s="56">
        <f t="shared" si="1"/>
        <v>80</v>
      </c>
      <c r="O29" s="200">
        <f t="shared" si="1"/>
        <v>102285510.16</v>
      </c>
    </row>
    <row r="30" spans="1:15" x14ac:dyDescent="0.25">
      <c r="A30" s="61" t="s">
        <v>16</v>
      </c>
      <c r="B30" s="51"/>
      <c r="C30" s="38"/>
      <c r="D30" s="39">
        <f>SUM(D27:D29)</f>
        <v>3446</v>
      </c>
      <c r="E30" s="113">
        <f>SUM(E27:E29)</f>
        <v>132458802.46000001</v>
      </c>
      <c r="F30" s="51"/>
      <c r="G30" s="38"/>
      <c r="H30" s="39">
        <f t="shared" ref="H30:M30" si="14">SUM(H27:H29)</f>
        <v>1516</v>
      </c>
      <c r="I30" s="211">
        <f t="shared" si="14"/>
        <v>48665439.730000004</v>
      </c>
      <c r="J30" s="39">
        <f t="shared" si="14"/>
        <v>220</v>
      </c>
      <c r="K30" s="197">
        <f t="shared" si="14"/>
        <v>12501471.529999999</v>
      </c>
      <c r="L30" s="69">
        <f t="shared" si="14"/>
        <v>1736</v>
      </c>
      <c r="M30" s="207">
        <f t="shared" si="14"/>
        <v>61166911.259999998</v>
      </c>
      <c r="N30" s="57">
        <f t="shared" si="1"/>
        <v>5182</v>
      </c>
      <c r="O30" s="201">
        <f t="shared" si="1"/>
        <v>193625713.72</v>
      </c>
    </row>
    <row r="31" spans="1:15" x14ac:dyDescent="0.25">
      <c r="A31" s="60" t="s">
        <v>17</v>
      </c>
      <c r="B31" s="50" t="s">
        <v>76</v>
      </c>
      <c r="C31" s="36" t="s">
        <v>5</v>
      </c>
      <c r="D31" s="115">
        <v>1072</v>
      </c>
      <c r="E31" s="121">
        <v>16901199.739999998</v>
      </c>
      <c r="F31" s="50" t="s">
        <v>80</v>
      </c>
      <c r="G31" s="36" t="s">
        <v>5</v>
      </c>
      <c r="H31" s="109">
        <v>502</v>
      </c>
      <c r="I31" s="212">
        <v>10646251</v>
      </c>
      <c r="J31" s="109">
        <v>333</v>
      </c>
      <c r="K31" s="203">
        <v>3031667</v>
      </c>
      <c r="L31" s="68">
        <f t="shared" ref="L31:M33" si="15">+H31+J31</f>
        <v>835</v>
      </c>
      <c r="M31" s="206">
        <f t="shared" si="15"/>
        <v>13677918</v>
      </c>
      <c r="N31" s="56">
        <f t="shared" si="1"/>
        <v>1907</v>
      </c>
      <c r="O31" s="200">
        <f t="shared" si="1"/>
        <v>30579117.739999998</v>
      </c>
    </row>
    <row r="32" spans="1:15" x14ac:dyDescent="0.25">
      <c r="A32" s="60"/>
      <c r="B32" s="50" t="s">
        <v>76</v>
      </c>
      <c r="C32" s="36" t="s">
        <v>6</v>
      </c>
      <c r="D32" s="37">
        <v>0</v>
      </c>
      <c r="E32" s="112">
        <v>0</v>
      </c>
      <c r="F32" s="50" t="s">
        <v>80</v>
      </c>
      <c r="G32" s="36" t="s">
        <v>6</v>
      </c>
      <c r="H32" s="37">
        <v>1</v>
      </c>
      <c r="I32" s="210">
        <v>2135844.5699999998</v>
      </c>
      <c r="J32" s="109">
        <v>2</v>
      </c>
      <c r="K32" s="203">
        <v>2124858.84</v>
      </c>
      <c r="L32" s="68">
        <f t="shared" si="15"/>
        <v>3</v>
      </c>
      <c r="M32" s="206">
        <f t="shared" si="15"/>
        <v>4260703.41</v>
      </c>
      <c r="N32" s="56">
        <f t="shared" si="1"/>
        <v>3</v>
      </c>
      <c r="O32" s="200">
        <f t="shared" si="1"/>
        <v>4260703.41</v>
      </c>
    </row>
    <row r="33" spans="1:15" x14ac:dyDescent="0.25">
      <c r="A33" s="60"/>
      <c r="B33" s="50" t="s">
        <v>78</v>
      </c>
      <c r="C33" s="36" t="s">
        <v>6</v>
      </c>
      <c r="D33" s="115">
        <v>5</v>
      </c>
      <c r="E33" s="121">
        <v>9945275.1199999992</v>
      </c>
      <c r="F33" s="50" t="s">
        <v>78</v>
      </c>
      <c r="G33" s="36" t="s">
        <v>6</v>
      </c>
      <c r="H33" s="37">
        <v>6</v>
      </c>
      <c r="I33" s="210">
        <v>5555693.8600000003</v>
      </c>
      <c r="J33" s="37">
        <v>4</v>
      </c>
      <c r="K33" s="196">
        <v>3212552.56</v>
      </c>
      <c r="L33" s="68">
        <f t="shared" si="15"/>
        <v>10</v>
      </c>
      <c r="M33" s="206">
        <f t="shared" si="15"/>
        <v>8768246.4199999999</v>
      </c>
      <c r="N33" s="56">
        <f t="shared" si="1"/>
        <v>15</v>
      </c>
      <c r="O33" s="200">
        <f t="shared" si="1"/>
        <v>18713521.539999999</v>
      </c>
    </row>
    <row r="34" spans="1:15" ht="15" customHeight="1" x14ac:dyDescent="0.25">
      <c r="A34" s="61" t="s">
        <v>17</v>
      </c>
      <c r="B34" s="51"/>
      <c r="C34" s="38"/>
      <c r="D34" s="39">
        <f>SUM(D31:D33)</f>
        <v>1077</v>
      </c>
      <c r="E34" s="113">
        <f>SUM(E31:E33)</f>
        <v>26846474.859999999</v>
      </c>
      <c r="F34" s="51"/>
      <c r="G34" s="38"/>
      <c r="H34" s="39">
        <f t="shared" ref="H34:M34" si="16">SUM(H31:H33)</f>
        <v>509</v>
      </c>
      <c r="I34" s="211">
        <f t="shared" si="16"/>
        <v>18337789.43</v>
      </c>
      <c r="J34" s="39">
        <f t="shared" si="16"/>
        <v>339</v>
      </c>
      <c r="K34" s="197">
        <f t="shared" si="16"/>
        <v>8369078.4000000004</v>
      </c>
      <c r="L34" s="69">
        <f t="shared" si="16"/>
        <v>848</v>
      </c>
      <c r="M34" s="207">
        <f t="shared" si="16"/>
        <v>26706867.829999998</v>
      </c>
      <c r="N34" s="57">
        <f t="shared" si="1"/>
        <v>1925</v>
      </c>
      <c r="O34" s="201">
        <f t="shared" si="1"/>
        <v>53553342.689999998</v>
      </c>
    </row>
    <row r="35" spans="1:15" x14ac:dyDescent="0.25">
      <c r="A35" s="60" t="s">
        <v>18</v>
      </c>
      <c r="B35" s="50" t="s">
        <v>76</v>
      </c>
      <c r="C35" s="36" t="s">
        <v>5</v>
      </c>
      <c r="D35" s="115">
        <v>776</v>
      </c>
      <c r="E35" s="121">
        <v>11830428.699999999</v>
      </c>
      <c r="F35" s="50" t="s">
        <v>80</v>
      </c>
      <c r="G35" s="36" t="s">
        <v>5</v>
      </c>
      <c r="H35" s="109">
        <v>5</v>
      </c>
      <c r="I35" s="212">
        <v>106250</v>
      </c>
      <c r="J35" s="37">
        <v>0</v>
      </c>
      <c r="K35" s="196">
        <v>0</v>
      </c>
      <c r="L35" s="68">
        <f t="shared" ref="L35:M37" si="17">+H35+J35</f>
        <v>5</v>
      </c>
      <c r="M35" s="206">
        <f t="shared" si="17"/>
        <v>106250</v>
      </c>
      <c r="N35" s="56">
        <f t="shared" si="1"/>
        <v>781</v>
      </c>
      <c r="O35" s="200">
        <f t="shared" si="1"/>
        <v>11936678.699999999</v>
      </c>
    </row>
    <row r="36" spans="1:15" x14ac:dyDescent="0.25">
      <c r="A36" s="60"/>
      <c r="B36" s="50" t="s">
        <v>76</v>
      </c>
      <c r="C36" s="36" t="s">
        <v>6</v>
      </c>
      <c r="D36" s="37">
        <v>0</v>
      </c>
      <c r="E36" s="112">
        <v>0</v>
      </c>
      <c r="F36" s="50" t="s">
        <v>80</v>
      </c>
      <c r="G36" s="36" t="s">
        <v>6</v>
      </c>
      <c r="H36" s="37">
        <v>1</v>
      </c>
      <c r="I36" s="210">
        <v>6161843</v>
      </c>
      <c r="J36" s="37">
        <v>0</v>
      </c>
      <c r="K36" s="196">
        <v>0</v>
      </c>
      <c r="L36" s="68">
        <f t="shared" si="17"/>
        <v>1</v>
      </c>
      <c r="M36" s="206">
        <f t="shared" si="17"/>
        <v>6161843</v>
      </c>
      <c r="N36" s="56">
        <f t="shared" si="1"/>
        <v>1</v>
      </c>
      <c r="O36" s="200">
        <f t="shared" si="1"/>
        <v>6161843</v>
      </c>
    </row>
    <row r="37" spans="1:15" x14ac:dyDescent="0.25">
      <c r="A37" s="60"/>
      <c r="B37" s="50" t="s">
        <v>78</v>
      </c>
      <c r="C37" s="36" t="s">
        <v>6</v>
      </c>
      <c r="D37" s="115">
        <v>3</v>
      </c>
      <c r="E37" s="121">
        <v>5057319.97</v>
      </c>
      <c r="F37" s="50" t="s">
        <v>78</v>
      </c>
      <c r="G37" s="36" t="s">
        <v>6</v>
      </c>
      <c r="H37" s="37">
        <v>4</v>
      </c>
      <c r="I37" s="210">
        <v>6572312</v>
      </c>
      <c r="J37" s="37">
        <v>0</v>
      </c>
      <c r="K37" s="196">
        <v>0</v>
      </c>
      <c r="L37" s="68">
        <f t="shared" si="17"/>
        <v>4</v>
      </c>
      <c r="M37" s="206">
        <f t="shared" si="17"/>
        <v>6572312</v>
      </c>
      <c r="N37" s="56">
        <f t="shared" si="1"/>
        <v>7</v>
      </c>
      <c r="O37" s="200">
        <f t="shared" si="1"/>
        <v>11629631.969999999</v>
      </c>
    </row>
    <row r="38" spans="1:15" ht="15" customHeight="1" x14ac:dyDescent="0.25">
      <c r="A38" s="61" t="s">
        <v>18</v>
      </c>
      <c r="B38" s="51"/>
      <c r="C38" s="38"/>
      <c r="D38" s="39">
        <f>SUM(D35:D37)</f>
        <v>779</v>
      </c>
      <c r="E38" s="113">
        <f>SUM(E35:E37)</f>
        <v>16887748.669999998</v>
      </c>
      <c r="F38" s="51"/>
      <c r="G38" s="38"/>
      <c r="H38" s="39">
        <f t="shared" ref="H38:M38" si="18">SUM(H35:H37)</f>
        <v>10</v>
      </c>
      <c r="I38" s="211">
        <f t="shared" si="18"/>
        <v>12840405</v>
      </c>
      <c r="J38" s="39">
        <f t="shared" si="18"/>
        <v>0</v>
      </c>
      <c r="K38" s="197">
        <f t="shared" si="18"/>
        <v>0</v>
      </c>
      <c r="L38" s="69">
        <f t="shared" si="18"/>
        <v>10</v>
      </c>
      <c r="M38" s="207">
        <f t="shared" si="18"/>
        <v>12840405</v>
      </c>
      <c r="N38" s="57">
        <f t="shared" si="1"/>
        <v>789</v>
      </c>
      <c r="O38" s="201">
        <f t="shared" si="1"/>
        <v>29728153.669999998</v>
      </c>
    </row>
    <row r="39" spans="1:15" ht="15" customHeight="1" x14ac:dyDescent="0.25">
      <c r="A39" s="60" t="s">
        <v>20</v>
      </c>
      <c r="B39" s="50" t="s">
        <v>76</v>
      </c>
      <c r="C39" s="36" t="s">
        <v>5</v>
      </c>
      <c r="D39" s="115">
        <v>7</v>
      </c>
      <c r="E39" s="121">
        <v>117000</v>
      </c>
      <c r="F39" s="50" t="s">
        <v>80</v>
      </c>
      <c r="G39" s="36" t="s">
        <v>5</v>
      </c>
      <c r="H39" s="37">
        <v>0</v>
      </c>
      <c r="I39" s="210">
        <v>0</v>
      </c>
      <c r="J39" s="37">
        <v>0</v>
      </c>
      <c r="K39" s="196">
        <v>0</v>
      </c>
      <c r="L39" s="68">
        <f t="shared" ref="L39:M41" si="19">+H39+J39</f>
        <v>0</v>
      </c>
      <c r="M39" s="206">
        <f t="shared" si="19"/>
        <v>0</v>
      </c>
      <c r="N39" s="56">
        <f t="shared" si="1"/>
        <v>7</v>
      </c>
      <c r="O39" s="200">
        <f t="shared" si="1"/>
        <v>117000</v>
      </c>
    </row>
    <row r="40" spans="1:15" ht="15" customHeight="1" x14ac:dyDescent="0.25">
      <c r="A40" s="60"/>
      <c r="B40" s="50" t="s">
        <v>76</v>
      </c>
      <c r="C40" s="36" t="s">
        <v>6</v>
      </c>
      <c r="D40" s="37">
        <v>0</v>
      </c>
      <c r="E40" s="112">
        <v>0</v>
      </c>
      <c r="F40" s="50" t="s">
        <v>80</v>
      </c>
      <c r="G40" s="36" t="s">
        <v>6</v>
      </c>
      <c r="H40" s="37">
        <v>0</v>
      </c>
      <c r="I40" s="210">
        <v>0</v>
      </c>
      <c r="J40" s="37">
        <v>0</v>
      </c>
      <c r="K40" s="196">
        <v>0</v>
      </c>
      <c r="L40" s="68">
        <f t="shared" si="19"/>
        <v>0</v>
      </c>
      <c r="M40" s="206">
        <f t="shared" si="19"/>
        <v>0</v>
      </c>
      <c r="N40" s="56">
        <f t="shared" si="1"/>
        <v>0</v>
      </c>
      <c r="O40" s="200">
        <f t="shared" si="1"/>
        <v>0</v>
      </c>
    </row>
    <row r="41" spans="1:15" x14ac:dyDescent="0.25">
      <c r="A41" s="60"/>
      <c r="B41" s="50" t="s">
        <v>78</v>
      </c>
      <c r="C41" s="36" t="s">
        <v>6</v>
      </c>
      <c r="D41" s="37">
        <v>0</v>
      </c>
      <c r="E41" s="112">
        <v>0</v>
      </c>
      <c r="F41" s="50" t="s">
        <v>78</v>
      </c>
      <c r="G41" s="36" t="s">
        <v>6</v>
      </c>
      <c r="H41" s="37">
        <v>0</v>
      </c>
      <c r="I41" s="210">
        <v>0</v>
      </c>
      <c r="J41" s="37">
        <v>0</v>
      </c>
      <c r="K41" s="196">
        <v>0</v>
      </c>
      <c r="L41" s="68">
        <f t="shared" si="19"/>
        <v>0</v>
      </c>
      <c r="M41" s="206">
        <f t="shared" si="19"/>
        <v>0</v>
      </c>
      <c r="N41" s="56">
        <f t="shared" si="1"/>
        <v>0</v>
      </c>
      <c r="O41" s="200">
        <f t="shared" si="1"/>
        <v>0</v>
      </c>
    </row>
    <row r="42" spans="1:15" ht="15" customHeight="1" x14ac:dyDescent="0.25">
      <c r="A42" s="61" t="s">
        <v>20</v>
      </c>
      <c r="B42" s="51"/>
      <c r="C42" s="38"/>
      <c r="D42" s="39">
        <f>SUM(D39:D41)</f>
        <v>7</v>
      </c>
      <c r="E42" s="113">
        <f>SUM(E39:E41)</f>
        <v>117000</v>
      </c>
      <c r="F42" s="51"/>
      <c r="G42" s="38"/>
      <c r="H42" s="39">
        <f t="shared" ref="H42:M42" si="20">SUM(H39:H41)</f>
        <v>0</v>
      </c>
      <c r="I42" s="211">
        <f t="shared" si="20"/>
        <v>0</v>
      </c>
      <c r="J42" s="39">
        <f t="shared" si="20"/>
        <v>0</v>
      </c>
      <c r="K42" s="197">
        <f t="shared" si="20"/>
        <v>0</v>
      </c>
      <c r="L42" s="69">
        <f t="shared" si="20"/>
        <v>0</v>
      </c>
      <c r="M42" s="207">
        <f t="shared" si="20"/>
        <v>0</v>
      </c>
      <c r="N42" s="57">
        <f t="shared" si="1"/>
        <v>7</v>
      </c>
      <c r="O42" s="201">
        <f t="shared" si="1"/>
        <v>117000</v>
      </c>
    </row>
    <row r="43" spans="1:15" x14ac:dyDescent="0.25">
      <c r="A43" s="60" t="s">
        <v>21</v>
      </c>
      <c r="B43" s="50" t="s">
        <v>76</v>
      </c>
      <c r="C43" s="36" t="s">
        <v>5</v>
      </c>
      <c r="D43" s="115">
        <v>15856</v>
      </c>
      <c r="E43" s="121">
        <v>255760917.31</v>
      </c>
      <c r="F43" s="50" t="s">
        <v>80</v>
      </c>
      <c r="G43" s="36" t="s">
        <v>5</v>
      </c>
      <c r="H43" s="109">
        <v>5724</v>
      </c>
      <c r="I43" s="212">
        <v>120947945</v>
      </c>
      <c r="J43" s="109">
        <v>1534</v>
      </c>
      <c r="K43" s="203">
        <v>13210425</v>
      </c>
      <c r="L43" s="68">
        <f t="shared" ref="L43:M45" si="21">+H43+J43</f>
        <v>7258</v>
      </c>
      <c r="M43" s="206">
        <f t="shared" si="21"/>
        <v>134158370</v>
      </c>
      <c r="N43" s="56">
        <f t="shared" si="1"/>
        <v>23114</v>
      </c>
      <c r="O43" s="200">
        <f t="shared" si="1"/>
        <v>389919287.31</v>
      </c>
    </row>
    <row r="44" spans="1:15" x14ac:dyDescent="0.25">
      <c r="A44" s="60"/>
      <c r="B44" s="50" t="s">
        <v>76</v>
      </c>
      <c r="C44" s="36" t="s">
        <v>6</v>
      </c>
      <c r="D44" s="115">
        <v>4</v>
      </c>
      <c r="E44" s="121">
        <v>8140874.3399999999</v>
      </c>
      <c r="F44" s="50" t="s">
        <v>80</v>
      </c>
      <c r="G44" s="36" t="s">
        <v>6</v>
      </c>
      <c r="H44" s="37">
        <v>3</v>
      </c>
      <c r="I44" s="210">
        <v>7129120.75</v>
      </c>
      <c r="J44" s="109">
        <v>3</v>
      </c>
      <c r="K44" s="203">
        <v>5948855.1699999999</v>
      </c>
      <c r="L44" s="68">
        <f t="shared" si="21"/>
        <v>6</v>
      </c>
      <c r="M44" s="206">
        <f t="shared" si="21"/>
        <v>13077975.92</v>
      </c>
      <c r="N44" s="56">
        <f t="shared" si="1"/>
        <v>10</v>
      </c>
      <c r="O44" s="200">
        <f t="shared" si="1"/>
        <v>21218850.259999998</v>
      </c>
    </row>
    <row r="45" spans="1:15" x14ac:dyDescent="0.25">
      <c r="A45" s="60"/>
      <c r="B45" s="50" t="s">
        <v>78</v>
      </c>
      <c r="C45" s="36" t="s">
        <v>6</v>
      </c>
      <c r="D45" s="115">
        <v>300</v>
      </c>
      <c r="E45" s="121">
        <v>589416562.21000004</v>
      </c>
      <c r="F45" s="50" t="s">
        <v>78</v>
      </c>
      <c r="G45" s="36" t="s">
        <v>6</v>
      </c>
      <c r="H45" s="109">
        <v>141</v>
      </c>
      <c r="I45" s="212">
        <v>126516570.19</v>
      </c>
      <c r="J45" s="109">
        <v>244</v>
      </c>
      <c r="K45" s="203">
        <v>133685444.7</v>
      </c>
      <c r="L45" s="68">
        <f t="shared" si="21"/>
        <v>385</v>
      </c>
      <c r="M45" s="206">
        <f t="shared" si="21"/>
        <v>260202014.88999999</v>
      </c>
      <c r="N45" s="56">
        <f t="shared" si="1"/>
        <v>685</v>
      </c>
      <c r="O45" s="200">
        <f t="shared" si="1"/>
        <v>849618577.10000002</v>
      </c>
    </row>
    <row r="46" spans="1:15" x14ac:dyDescent="0.25">
      <c r="A46" s="61" t="s">
        <v>21</v>
      </c>
      <c r="B46" s="51"/>
      <c r="C46" s="38"/>
      <c r="D46" s="39">
        <f>SUM(D43:D45)</f>
        <v>16160</v>
      </c>
      <c r="E46" s="113">
        <f>SUM(E43:E45)</f>
        <v>853318353.86000001</v>
      </c>
      <c r="F46" s="51"/>
      <c r="G46" s="38"/>
      <c r="H46" s="39">
        <f t="shared" ref="H46:M46" si="22">SUM(H43:H45)</f>
        <v>5868</v>
      </c>
      <c r="I46" s="211">
        <f t="shared" si="22"/>
        <v>254593635.94</v>
      </c>
      <c r="J46" s="39">
        <f t="shared" si="22"/>
        <v>1781</v>
      </c>
      <c r="K46" s="197">
        <f t="shared" si="22"/>
        <v>152844724.87</v>
      </c>
      <c r="L46" s="69">
        <f t="shared" si="22"/>
        <v>7649</v>
      </c>
      <c r="M46" s="207">
        <f t="shared" si="22"/>
        <v>407438360.80999994</v>
      </c>
      <c r="N46" s="57">
        <f t="shared" si="1"/>
        <v>23809</v>
      </c>
      <c r="O46" s="201">
        <f t="shared" si="1"/>
        <v>1260756714.6700001</v>
      </c>
    </row>
    <row r="47" spans="1:15" x14ac:dyDescent="0.25">
      <c r="A47" s="60" t="s">
        <v>22</v>
      </c>
      <c r="B47" s="50" t="s">
        <v>76</v>
      </c>
      <c r="C47" s="36" t="s">
        <v>5</v>
      </c>
      <c r="D47" s="115">
        <v>6013</v>
      </c>
      <c r="E47" s="121">
        <v>96775159.879999995</v>
      </c>
      <c r="F47" s="50" t="s">
        <v>80</v>
      </c>
      <c r="G47" s="36" t="s">
        <v>5</v>
      </c>
      <c r="H47" s="109">
        <v>2419</v>
      </c>
      <c r="I47" s="212">
        <v>51007102</v>
      </c>
      <c r="J47" s="109">
        <v>510</v>
      </c>
      <c r="K47" s="203">
        <v>4282591</v>
      </c>
      <c r="L47" s="68">
        <f t="shared" ref="L47:M49" si="23">+H47+J47</f>
        <v>2929</v>
      </c>
      <c r="M47" s="206">
        <f t="shared" si="23"/>
        <v>55289693</v>
      </c>
      <c r="N47" s="56">
        <f t="shared" si="1"/>
        <v>8942</v>
      </c>
      <c r="O47" s="200">
        <f t="shared" si="1"/>
        <v>152064852.88</v>
      </c>
    </row>
    <row r="48" spans="1:15" x14ac:dyDescent="0.25">
      <c r="A48" s="60"/>
      <c r="B48" s="50" t="s">
        <v>76</v>
      </c>
      <c r="C48" s="36" t="s">
        <v>6</v>
      </c>
      <c r="D48" s="115">
        <v>3</v>
      </c>
      <c r="E48" s="121">
        <v>7104685.0599999996</v>
      </c>
      <c r="F48" s="50" t="s">
        <v>80</v>
      </c>
      <c r="G48" s="36" t="s">
        <v>6</v>
      </c>
      <c r="H48" s="37">
        <v>2</v>
      </c>
      <c r="I48" s="210">
        <v>4473769.4800000004</v>
      </c>
      <c r="J48" s="37">
        <v>4</v>
      </c>
      <c r="K48" s="203">
        <v>6710654.2199999997</v>
      </c>
      <c r="L48" s="68">
        <f t="shared" si="23"/>
        <v>6</v>
      </c>
      <c r="M48" s="206">
        <f t="shared" si="23"/>
        <v>11184423.699999999</v>
      </c>
      <c r="N48" s="56">
        <f t="shared" si="1"/>
        <v>9</v>
      </c>
      <c r="O48" s="200">
        <f t="shared" si="1"/>
        <v>18289108.759999998</v>
      </c>
    </row>
    <row r="49" spans="1:15" x14ac:dyDescent="0.25">
      <c r="A49" s="60"/>
      <c r="B49" s="50" t="s">
        <v>78</v>
      </c>
      <c r="C49" s="36" t="s">
        <v>6</v>
      </c>
      <c r="D49" s="115">
        <v>158</v>
      </c>
      <c r="E49" s="121">
        <v>208859547.77000001</v>
      </c>
      <c r="F49" s="50" t="s">
        <v>78</v>
      </c>
      <c r="G49" s="36" t="s">
        <v>6</v>
      </c>
      <c r="H49" s="37">
        <v>92</v>
      </c>
      <c r="I49" s="210">
        <v>55161280.25</v>
      </c>
      <c r="J49" s="109">
        <v>159</v>
      </c>
      <c r="K49" s="203">
        <v>74623965.560000002</v>
      </c>
      <c r="L49" s="68">
        <f t="shared" si="23"/>
        <v>251</v>
      </c>
      <c r="M49" s="206">
        <f t="shared" si="23"/>
        <v>129785245.81</v>
      </c>
      <c r="N49" s="56">
        <f t="shared" si="1"/>
        <v>409</v>
      </c>
      <c r="O49" s="200">
        <f t="shared" si="1"/>
        <v>338644793.58000004</v>
      </c>
    </row>
    <row r="50" spans="1:15" x14ac:dyDescent="0.25">
      <c r="A50" s="61" t="s">
        <v>22</v>
      </c>
      <c r="B50" s="51"/>
      <c r="C50" s="38"/>
      <c r="D50" s="39">
        <f>SUM(D47:D49)</f>
        <v>6174</v>
      </c>
      <c r="E50" s="113">
        <f>SUM(E47:E49)</f>
        <v>312739392.71000004</v>
      </c>
      <c r="F50" s="51"/>
      <c r="G50" s="38"/>
      <c r="H50" s="39">
        <f t="shared" ref="H50:M50" si="24">SUM(H47:H49)</f>
        <v>2513</v>
      </c>
      <c r="I50" s="211">
        <f t="shared" si="24"/>
        <v>110642151.73</v>
      </c>
      <c r="J50" s="39">
        <f t="shared" si="24"/>
        <v>673</v>
      </c>
      <c r="K50" s="197">
        <f t="shared" si="24"/>
        <v>85617210.780000001</v>
      </c>
      <c r="L50" s="69">
        <f t="shared" si="24"/>
        <v>3186</v>
      </c>
      <c r="M50" s="207">
        <f t="shared" si="24"/>
        <v>196259362.50999999</v>
      </c>
      <c r="N50" s="57">
        <f t="shared" si="1"/>
        <v>9360</v>
      </c>
      <c r="O50" s="201">
        <f t="shared" si="1"/>
        <v>508998755.22000003</v>
      </c>
    </row>
    <row r="51" spans="1:15" x14ac:dyDescent="0.25">
      <c r="A51" s="60" t="s">
        <v>23</v>
      </c>
      <c r="B51" s="50" t="s">
        <v>76</v>
      </c>
      <c r="C51" s="36" t="s">
        <v>5</v>
      </c>
      <c r="D51" s="41">
        <v>27</v>
      </c>
      <c r="E51" s="112">
        <v>416891.67</v>
      </c>
      <c r="F51" s="50" t="s">
        <v>80</v>
      </c>
      <c r="G51" s="36" t="s">
        <v>5</v>
      </c>
      <c r="H51" s="37">
        <v>0</v>
      </c>
      <c r="I51" s="210">
        <v>0</v>
      </c>
      <c r="J51" s="37">
        <v>0</v>
      </c>
      <c r="K51" s="196">
        <v>0</v>
      </c>
      <c r="L51" s="68">
        <f t="shared" ref="L51:M53" si="25">+H51+J51</f>
        <v>0</v>
      </c>
      <c r="M51" s="206">
        <f t="shared" si="25"/>
        <v>0</v>
      </c>
      <c r="N51" s="56">
        <f t="shared" si="1"/>
        <v>27</v>
      </c>
      <c r="O51" s="200">
        <f t="shared" si="1"/>
        <v>416891.67</v>
      </c>
    </row>
    <row r="52" spans="1:15" x14ac:dyDescent="0.25">
      <c r="A52" s="60"/>
      <c r="B52" s="50" t="s">
        <v>76</v>
      </c>
      <c r="C52" s="36" t="s">
        <v>6</v>
      </c>
      <c r="D52" s="37">
        <v>0</v>
      </c>
      <c r="E52" s="112">
        <v>0</v>
      </c>
      <c r="F52" s="50" t="s">
        <v>80</v>
      </c>
      <c r="G52" s="36" t="s">
        <v>6</v>
      </c>
      <c r="H52" s="37">
        <v>0</v>
      </c>
      <c r="I52" s="210">
        <v>0</v>
      </c>
      <c r="J52" s="37">
        <v>0</v>
      </c>
      <c r="K52" s="196">
        <v>0</v>
      </c>
      <c r="L52" s="68">
        <f t="shared" si="25"/>
        <v>0</v>
      </c>
      <c r="M52" s="206">
        <f t="shared" si="25"/>
        <v>0</v>
      </c>
      <c r="N52" s="56">
        <f t="shared" si="1"/>
        <v>0</v>
      </c>
      <c r="O52" s="200">
        <f t="shared" si="1"/>
        <v>0</v>
      </c>
    </row>
    <row r="53" spans="1:15" x14ac:dyDescent="0.25">
      <c r="A53" s="60"/>
      <c r="B53" s="50" t="s">
        <v>78</v>
      </c>
      <c r="C53" s="36" t="s">
        <v>6</v>
      </c>
      <c r="D53" s="37">
        <v>0</v>
      </c>
      <c r="E53" s="112">
        <v>0</v>
      </c>
      <c r="F53" s="50" t="s">
        <v>78</v>
      </c>
      <c r="G53" s="36" t="s">
        <v>6</v>
      </c>
      <c r="H53" s="37">
        <v>0</v>
      </c>
      <c r="I53" s="210">
        <v>0</v>
      </c>
      <c r="J53" s="37">
        <v>0</v>
      </c>
      <c r="K53" s="196">
        <v>0</v>
      </c>
      <c r="L53" s="68">
        <f t="shared" si="25"/>
        <v>0</v>
      </c>
      <c r="M53" s="206">
        <f t="shared" si="25"/>
        <v>0</v>
      </c>
      <c r="N53" s="56">
        <f t="shared" si="1"/>
        <v>0</v>
      </c>
      <c r="O53" s="200">
        <f t="shared" si="1"/>
        <v>0</v>
      </c>
    </row>
    <row r="54" spans="1:15" x14ac:dyDescent="0.25">
      <c r="A54" s="61" t="s">
        <v>23</v>
      </c>
      <c r="B54" s="51"/>
      <c r="C54" s="38"/>
      <c r="D54" s="39">
        <f>SUM(D51:D53)</f>
        <v>27</v>
      </c>
      <c r="E54" s="113">
        <f>SUM(E51:E53)</f>
        <v>416891.67</v>
      </c>
      <c r="F54" s="51"/>
      <c r="G54" s="38"/>
      <c r="H54" s="39">
        <f t="shared" ref="H54:M54" si="26">SUM(H51:H53)</f>
        <v>0</v>
      </c>
      <c r="I54" s="211">
        <f t="shared" si="26"/>
        <v>0</v>
      </c>
      <c r="J54" s="39">
        <f t="shared" si="26"/>
        <v>0</v>
      </c>
      <c r="K54" s="197">
        <f t="shared" si="26"/>
        <v>0</v>
      </c>
      <c r="L54" s="69">
        <f t="shared" si="26"/>
        <v>0</v>
      </c>
      <c r="M54" s="207">
        <f t="shared" si="26"/>
        <v>0</v>
      </c>
      <c r="N54" s="57">
        <f t="shared" si="1"/>
        <v>27</v>
      </c>
      <c r="O54" s="201">
        <f t="shared" si="1"/>
        <v>416891.67</v>
      </c>
    </row>
    <row r="55" spans="1:15" x14ac:dyDescent="0.25">
      <c r="A55" s="60" t="s">
        <v>24</v>
      </c>
      <c r="B55" s="50" t="s">
        <v>76</v>
      </c>
      <c r="C55" s="36" t="s">
        <v>5</v>
      </c>
      <c r="D55" s="115">
        <v>952</v>
      </c>
      <c r="E55" s="121">
        <v>14376782.289999999</v>
      </c>
      <c r="F55" s="50" t="s">
        <v>80</v>
      </c>
      <c r="G55" s="36" t="s">
        <v>5</v>
      </c>
      <c r="H55" s="109">
        <v>2</v>
      </c>
      <c r="I55" s="212">
        <v>42500</v>
      </c>
      <c r="J55" s="37">
        <v>0</v>
      </c>
      <c r="K55" s="196">
        <v>0</v>
      </c>
      <c r="L55" s="68">
        <f t="shared" ref="L55:M57" si="27">+H55+J55</f>
        <v>2</v>
      </c>
      <c r="M55" s="206">
        <f t="shared" si="27"/>
        <v>42500</v>
      </c>
      <c r="N55" s="56">
        <f t="shared" si="1"/>
        <v>954</v>
      </c>
      <c r="O55" s="200">
        <f t="shared" si="1"/>
        <v>14419282.289999999</v>
      </c>
    </row>
    <row r="56" spans="1:15" x14ac:dyDescent="0.25">
      <c r="A56" s="60"/>
      <c r="B56" s="50" t="s">
        <v>76</v>
      </c>
      <c r="C56" s="36" t="s">
        <v>6</v>
      </c>
      <c r="D56" s="115">
        <v>6</v>
      </c>
      <c r="E56" s="121">
        <v>8075930.6100000003</v>
      </c>
      <c r="F56" s="50" t="s">
        <v>80</v>
      </c>
      <c r="G56" s="36" t="s">
        <v>6</v>
      </c>
      <c r="H56" s="37">
        <v>0</v>
      </c>
      <c r="I56" s="210">
        <v>0</v>
      </c>
      <c r="J56" s="37">
        <v>0</v>
      </c>
      <c r="K56" s="196">
        <v>0</v>
      </c>
      <c r="L56" s="68">
        <f t="shared" si="27"/>
        <v>0</v>
      </c>
      <c r="M56" s="206">
        <f t="shared" si="27"/>
        <v>0</v>
      </c>
      <c r="N56" s="56">
        <f t="shared" si="1"/>
        <v>6</v>
      </c>
      <c r="O56" s="200">
        <f t="shared" si="1"/>
        <v>8075930.6100000003</v>
      </c>
    </row>
    <row r="57" spans="1:15" x14ac:dyDescent="0.25">
      <c r="A57" s="60"/>
      <c r="B57" s="50" t="s">
        <v>78</v>
      </c>
      <c r="C57" s="36" t="s">
        <v>6</v>
      </c>
      <c r="D57" s="115">
        <v>19</v>
      </c>
      <c r="E57" s="121">
        <v>20329949.710000001</v>
      </c>
      <c r="F57" s="50" t="s">
        <v>78</v>
      </c>
      <c r="G57" s="36" t="s">
        <v>6</v>
      </c>
      <c r="H57" s="37">
        <v>0</v>
      </c>
      <c r="I57" s="210">
        <v>0</v>
      </c>
      <c r="J57" s="37">
        <v>0</v>
      </c>
      <c r="K57" s="196">
        <v>0</v>
      </c>
      <c r="L57" s="68">
        <f t="shared" si="27"/>
        <v>0</v>
      </c>
      <c r="M57" s="206">
        <f t="shared" si="27"/>
        <v>0</v>
      </c>
      <c r="N57" s="56">
        <f t="shared" si="1"/>
        <v>19</v>
      </c>
      <c r="O57" s="200">
        <f t="shared" si="1"/>
        <v>20329949.710000001</v>
      </c>
    </row>
    <row r="58" spans="1:15" x14ac:dyDescent="0.25">
      <c r="A58" s="61" t="s">
        <v>24</v>
      </c>
      <c r="B58" s="51"/>
      <c r="C58" s="38"/>
      <c r="D58" s="39">
        <f>SUM(D55:D57)</f>
        <v>977</v>
      </c>
      <c r="E58" s="113">
        <f>SUM(E55:E57)</f>
        <v>42782662.609999999</v>
      </c>
      <c r="F58" s="51"/>
      <c r="G58" s="38"/>
      <c r="H58" s="39">
        <f>SUM(H55:H57)</f>
        <v>2</v>
      </c>
      <c r="I58" s="211">
        <f>SUM(I55:I57)</f>
        <v>42500</v>
      </c>
      <c r="J58" s="39">
        <f>SUM(J55:J57)</f>
        <v>0</v>
      </c>
      <c r="K58" s="197">
        <f>SUM(K55:K57)</f>
        <v>0</v>
      </c>
      <c r="L58" s="69">
        <f t="shared" ref="L58:M58" si="28">SUM(L55:L57)</f>
        <v>2</v>
      </c>
      <c r="M58" s="207">
        <f t="shared" si="28"/>
        <v>42500</v>
      </c>
      <c r="N58" s="57">
        <f t="shared" si="1"/>
        <v>979</v>
      </c>
      <c r="O58" s="201">
        <f t="shared" si="1"/>
        <v>42825162.609999999</v>
      </c>
    </row>
    <row r="59" spans="1:15" x14ac:dyDescent="0.25">
      <c r="A59" s="60" t="s">
        <v>25</v>
      </c>
      <c r="B59" s="50" t="s">
        <v>76</v>
      </c>
      <c r="C59" s="36" t="s">
        <v>5</v>
      </c>
      <c r="D59" s="115">
        <v>971</v>
      </c>
      <c r="E59" s="121">
        <v>15218295.23</v>
      </c>
      <c r="F59" s="50" t="s">
        <v>80</v>
      </c>
      <c r="G59" s="36" t="s">
        <v>5</v>
      </c>
      <c r="H59" s="109">
        <v>494</v>
      </c>
      <c r="I59" s="212">
        <v>10497500</v>
      </c>
      <c r="J59" s="109">
        <v>68</v>
      </c>
      <c r="K59" s="203">
        <v>578000</v>
      </c>
      <c r="L59" s="68">
        <f t="shared" ref="L59:M61" si="29">+H59+J59</f>
        <v>562</v>
      </c>
      <c r="M59" s="206">
        <f t="shared" si="29"/>
        <v>11075500</v>
      </c>
      <c r="N59" s="56">
        <f t="shared" si="1"/>
        <v>1533</v>
      </c>
      <c r="O59" s="200">
        <f t="shared" si="1"/>
        <v>26293795.23</v>
      </c>
    </row>
    <row r="60" spans="1:15" x14ac:dyDescent="0.25">
      <c r="A60" s="60"/>
      <c r="B60" s="50" t="s">
        <v>76</v>
      </c>
      <c r="C60" s="36" t="s">
        <v>6</v>
      </c>
      <c r="D60" s="115">
        <v>2</v>
      </c>
      <c r="E60" s="121">
        <v>939408</v>
      </c>
      <c r="F60" s="50" t="s">
        <v>80</v>
      </c>
      <c r="G60" s="36" t="s">
        <v>6</v>
      </c>
      <c r="H60" s="37">
        <v>0</v>
      </c>
      <c r="I60" s="210">
        <v>0</v>
      </c>
      <c r="J60" s="37">
        <v>0</v>
      </c>
      <c r="K60" s="196">
        <v>0</v>
      </c>
      <c r="L60" s="68">
        <f t="shared" si="29"/>
        <v>0</v>
      </c>
      <c r="M60" s="206">
        <f t="shared" si="29"/>
        <v>0</v>
      </c>
      <c r="N60" s="56">
        <f t="shared" si="1"/>
        <v>2</v>
      </c>
      <c r="O60" s="200">
        <f t="shared" si="1"/>
        <v>939408</v>
      </c>
    </row>
    <row r="61" spans="1:15" x14ac:dyDescent="0.25">
      <c r="A61" s="60"/>
      <c r="B61" s="50" t="s">
        <v>78</v>
      </c>
      <c r="C61" s="36" t="s">
        <v>6</v>
      </c>
      <c r="D61" s="115">
        <v>32</v>
      </c>
      <c r="E61" s="121">
        <v>28511331.84</v>
      </c>
      <c r="F61" s="50" t="s">
        <v>78</v>
      </c>
      <c r="G61" s="36" t="s">
        <v>6</v>
      </c>
      <c r="H61" s="37">
        <v>23</v>
      </c>
      <c r="I61" s="210">
        <v>13282575</v>
      </c>
      <c r="J61" s="37">
        <v>8</v>
      </c>
      <c r="K61" s="196">
        <v>4520859</v>
      </c>
      <c r="L61" s="68">
        <f t="shared" si="29"/>
        <v>31</v>
      </c>
      <c r="M61" s="206">
        <f t="shared" si="29"/>
        <v>17803434</v>
      </c>
      <c r="N61" s="56">
        <f t="shared" si="1"/>
        <v>63</v>
      </c>
      <c r="O61" s="200">
        <f t="shared" si="1"/>
        <v>46314765.840000004</v>
      </c>
    </row>
    <row r="62" spans="1:15" x14ac:dyDescent="0.25">
      <c r="A62" s="61" t="s">
        <v>25</v>
      </c>
      <c r="B62" s="51"/>
      <c r="C62" s="38"/>
      <c r="D62" s="39">
        <f>SUM(D59:D61)</f>
        <v>1005</v>
      </c>
      <c r="E62" s="113">
        <f>SUM(E59:E61)</f>
        <v>44669035.07</v>
      </c>
      <c r="F62" s="51"/>
      <c r="G62" s="38"/>
      <c r="H62" s="39">
        <f t="shared" ref="H62:M62" si="30">SUM(H59:H61)</f>
        <v>517</v>
      </c>
      <c r="I62" s="211">
        <f t="shared" si="30"/>
        <v>23780075</v>
      </c>
      <c r="J62" s="39">
        <f t="shared" si="30"/>
        <v>76</v>
      </c>
      <c r="K62" s="197">
        <f t="shared" si="30"/>
        <v>5098859</v>
      </c>
      <c r="L62" s="69">
        <f t="shared" si="30"/>
        <v>593</v>
      </c>
      <c r="M62" s="207">
        <f t="shared" si="30"/>
        <v>28878934</v>
      </c>
      <c r="N62" s="57">
        <f t="shared" si="1"/>
        <v>1598</v>
      </c>
      <c r="O62" s="201">
        <f t="shared" si="1"/>
        <v>73547969.069999993</v>
      </c>
    </row>
    <row r="63" spans="1:15" x14ac:dyDescent="0.25">
      <c r="A63" s="60" t="s">
        <v>26</v>
      </c>
      <c r="B63" s="50" t="s">
        <v>76</v>
      </c>
      <c r="C63" s="36" t="s">
        <v>5</v>
      </c>
      <c r="D63" s="115">
        <v>13438</v>
      </c>
      <c r="E63" s="121">
        <v>208452298.37</v>
      </c>
      <c r="F63" s="50" t="s">
        <v>80</v>
      </c>
      <c r="G63" s="36" t="s">
        <v>5</v>
      </c>
      <c r="H63" s="109">
        <v>3848</v>
      </c>
      <c r="I63" s="212">
        <v>80997950.359999999</v>
      </c>
      <c r="J63" s="109">
        <v>605</v>
      </c>
      <c r="K63" s="203">
        <v>5469756.7199999997</v>
      </c>
      <c r="L63" s="68">
        <f t="shared" ref="L63:M65" si="31">+H63+J63</f>
        <v>4453</v>
      </c>
      <c r="M63" s="206">
        <f t="shared" si="31"/>
        <v>86467707.079999998</v>
      </c>
      <c r="N63" s="56">
        <f t="shared" si="1"/>
        <v>17891</v>
      </c>
      <c r="O63" s="200">
        <f t="shared" si="1"/>
        <v>294920005.44999999</v>
      </c>
    </row>
    <row r="64" spans="1:15" x14ac:dyDescent="0.25">
      <c r="A64" s="60"/>
      <c r="B64" s="50" t="s">
        <v>76</v>
      </c>
      <c r="C64" s="36" t="s">
        <v>6</v>
      </c>
      <c r="D64" s="115">
        <v>7</v>
      </c>
      <c r="E64" s="121">
        <v>8113706.2000000002</v>
      </c>
      <c r="F64" s="50" t="s">
        <v>80</v>
      </c>
      <c r="G64" s="36" t="s">
        <v>6</v>
      </c>
      <c r="H64" s="37">
        <v>2</v>
      </c>
      <c r="I64" s="210">
        <v>5002575</v>
      </c>
      <c r="J64" s="37">
        <v>1</v>
      </c>
      <c r="K64" s="196">
        <v>2164372</v>
      </c>
      <c r="L64" s="68">
        <f t="shared" si="31"/>
        <v>3</v>
      </c>
      <c r="M64" s="206">
        <f t="shared" si="31"/>
        <v>7166947</v>
      </c>
      <c r="N64" s="56">
        <f t="shared" si="1"/>
        <v>10</v>
      </c>
      <c r="O64" s="200">
        <f t="shared" si="1"/>
        <v>15280653.199999999</v>
      </c>
    </row>
    <row r="65" spans="1:15" x14ac:dyDescent="0.25">
      <c r="A65" s="60"/>
      <c r="B65" s="50" t="s">
        <v>78</v>
      </c>
      <c r="C65" s="36" t="s">
        <v>6</v>
      </c>
      <c r="D65" s="115">
        <v>228</v>
      </c>
      <c r="E65" s="121">
        <v>354003946.57999998</v>
      </c>
      <c r="F65" s="50" t="s">
        <v>78</v>
      </c>
      <c r="G65" s="36" t="s">
        <v>6</v>
      </c>
      <c r="H65" s="37">
        <v>129</v>
      </c>
      <c r="I65" s="210">
        <v>119800377</v>
      </c>
      <c r="J65" s="37">
        <v>88</v>
      </c>
      <c r="K65" s="196">
        <v>61013985.5</v>
      </c>
      <c r="L65" s="68">
        <f t="shared" si="31"/>
        <v>217</v>
      </c>
      <c r="M65" s="206">
        <f t="shared" si="31"/>
        <v>180814362.5</v>
      </c>
      <c r="N65" s="56">
        <f t="shared" si="1"/>
        <v>445</v>
      </c>
      <c r="O65" s="200">
        <f t="shared" si="1"/>
        <v>534818309.07999998</v>
      </c>
    </row>
    <row r="66" spans="1:15" x14ac:dyDescent="0.25">
      <c r="A66" s="61" t="s">
        <v>26</v>
      </c>
      <c r="B66" s="51"/>
      <c r="C66" s="38"/>
      <c r="D66" s="39">
        <f>SUM(D63:D65)</f>
        <v>13673</v>
      </c>
      <c r="E66" s="113">
        <f>SUM(E63:E65)</f>
        <v>570569951.14999998</v>
      </c>
      <c r="F66" s="51"/>
      <c r="G66" s="38"/>
      <c r="H66" s="39">
        <f t="shared" ref="H66:M66" si="32">SUM(H63:H65)</f>
        <v>3979</v>
      </c>
      <c r="I66" s="211">
        <f t="shared" si="32"/>
        <v>205800902.36000001</v>
      </c>
      <c r="J66" s="39">
        <f t="shared" si="32"/>
        <v>694</v>
      </c>
      <c r="K66" s="197">
        <f t="shared" si="32"/>
        <v>68648114.219999999</v>
      </c>
      <c r="L66" s="69">
        <f t="shared" si="32"/>
        <v>4673</v>
      </c>
      <c r="M66" s="207">
        <f t="shared" si="32"/>
        <v>274449016.57999998</v>
      </c>
      <c r="N66" s="57">
        <f t="shared" si="1"/>
        <v>18346</v>
      </c>
      <c r="O66" s="201">
        <f t="shared" si="1"/>
        <v>845018967.73000002</v>
      </c>
    </row>
    <row r="67" spans="1:15" x14ac:dyDescent="0.25">
      <c r="A67" s="60" t="s">
        <v>27</v>
      </c>
      <c r="B67" s="50" t="s">
        <v>76</v>
      </c>
      <c r="C67" s="36" t="s">
        <v>5</v>
      </c>
      <c r="D67" s="115">
        <v>5355</v>
      </c>
      <c r="E67" s="121">
        <v>85769715.609999999</v>
      </c>
      <c r="F67" s="50" t="s">
        <v>80</v>
      </c>
      <c r="G67" s="36" t="s">
        <v>5</v>
      </c>
      <c r="H67" s="109">
        <v>1815</v>
      </c>
      <c r="I67" s="212">
        <v>38250015</v>
      </c>
      <c r="J67" s="109">
        <v>614</v>
      </c>
      <c r="K67" s="203">
        <v>5318173</v>
      </c>
      <c r="L67" s="68">
        <f t="shared" ref="L67:M69" si="33">+H67+J67</f>
        <v>2429</v>
      </c>
      <c r="M67" s="206">
        <f t="shared" si="33"/>
        <v>43568188</v>
      </c>
      <c r="N67" s="56">
        <f t="shared" ref="N67:O130" si="34">+L67+D67</f>
        <v>7784</v>
      </c>
      <c r="O67" s="200">
        <f t="shared" si="34"/>
        <v>129337903.61</v>
      </c>
    </row>
    <row r="68" spans="1:15" x14ac:dyDescent="0.25">
      <c r="A68" s="60"/>
      <c r="B68" s="50" t="s">
        <v>76</v>
      </c>
      <c r="C68" s="36" t="s">
        <v>6</v>
      </c>
      <c r="D68" s="115">
        <v>3</v>
      </c>
      <c r="E68" s="121">
        <v>3856281.44</v>
      </c>
      <c r="F68" s="50" t="s">
        <v>80</v>
      </c>
      <c r="G68" s="36" t="s">
        <v>6</v>
      </c>
      <c r="H68" s="37">
        <v>0</v>
      </c>
      <c r="I68" s="210">
        <v>0</v>
      </c>
      <c r="J68" s="37">
        <v>0</v>
      </c>
      <c r="K68" s="196">
        <v>0</v>
      </c>
      <c r="L68" s="68">
        <f t="shared" si="33"/>
        <v>0</v>
      </c>
      <c r="M68" s="206">
        <f t="shared" si="33"/>
        <v>0</v>
      </c>
      <c r="N68" s="56">
        <f t="shared" si="34"/>
        <v>3</v>
      </c>
      <c r="O68" s="200">
        <f t="shared" si="34"/>
        <v>3856281.44</v>
      </c>
    </row>
    <row r="69" spans="1:15" x14ac:dyDescent="0.25">
      <c r="A69" s="60"/>
      <c r="B69" s="50" t="s">
        <v>78</v>
      </c>
      <c r="C69" s="36" t="s">
        <v>6</v>
      </c>
      <c r="D69" s="115">
        <v>146</v>
      </c>
      <c r="E69" s="121">
        <v>208259761.38999999</v>
      </c>
      <c r="F69" s="50" t="s">
        <v>78</v>
      </c>
      <c r="G69" s="36" t="s">
        <v>6</v>
      </c>
      <c r="H69" s="37">
        <v>98</v>
      </c>
      <c r="I69" s="210">
        <v>56322486.520000003</v>
      </c>
      <c r="J69" s="109">
        <v>88</v>
      </c>
      <c r="K69" s="203">
        <v>40269970.130000003</v>
      </c>
      <c r="L69" s="68">
        <f t="shared" si="33"/>
        <v>186</v>
      </c>
      <c r="M69" s="206">
        <f t="shared" si="33"/>
        <v>96592456.650000006</v>
      </c>
      <c r="N69" s="56">
        <f t="shared" si="34"/>
        <v>332</v>
      </c>
      <c r="O69" s="200">
        <f t="shared" si="34"/>
        <v>304852218.03999996</v>
      </c>
    </row>
    <row r="70" spans="1:15" x14ac:dyDescent="0.25">
      <c r="A70" s="61" t="s">
        <v>27</v>
      </c>
      <c r="B70" s="51"/>
      <c r="C70" s="38"/>
      <c r="D70" s="39">
        <f>SUM(D67:D69)</f>
        <v>5504</v>
      </c>
      <c r="E70" s="113">
        <f>SUM(E67:E69)</f>
        <v>297885758.44</v>
      </c>
      <c r="F70" s="51"/>
      <c r="G70" s="38"/>
      <c r="H70" s="39">
        <f t="shared" ref="H70:M70" si="35">SUM(H67:H69)</f>
        <v>1913</v>
      </c>
      <c r="I70" s="211">
        <f t="shared" si="35"/>
        <v>94572501.520000011</v>
      </c>
      <c r="J70" s="39">
        <f t="shared" si="35"/>
        <v>702</v>
      </c>
      <c r="K70" s="197">
        <f t="shared" si="35"/>
        <v>45588143.130000003</v>
      </c>
      <c r="L70" s="69">
        <f t="shared" si="35"/>
        <v>2615</v>
      </c>
      <c r="M70" s="207">
        <f t="shared" si="35"/>
        <v>140160644.65000001</v>
      </c>
      <c r="N70" s="57">
        <f t="shared" si="34"/>
        <v>8119</v>
      </c>
      <c r="O70" s="201">
        <f t="shared" si="34"/>
        <v>438046403.09000003</v>
      </c>
    </row>
    <row r="71" spans="1:15" x14ac:dyDescent="0.25">
      <c r="A71" s="60" t="s">
        <v>28</v>
      </c>
      <c r="B71" s="50" t="s">
        <v>76</v>
      </c>
      <c r="C71" s="36" t="s">
        <v>5</v>
      </c>
      <c r="D71" s="115">
        <v>3416</v>
      </c>
      <c r="E71" s="121">
        <v>52796761.609999999</v>
      </c>
      <c r="F71" s="50" t="s">
        <v>80</v>
      </c>
      <c r="G71" s="36" t="s">
        <v>5</v>
      </c>
      <c r="H71" s="109">
        <v>1326</v>
      </c>
      <c r="I71" s="212">
        <v>27738352</v>
      </c>
      <c r="J71" s="109">
        <v>561</v>
      </c>
      <c r="K71" s="203">
        <v>4694842</v>
      </c>
      <c r="L71" s="68">
        <f t="shared" ref="L71:M73" si="36">+H71+J71</f>
        <v>1887</v>
      </c>
      <c r="M71" s="206">
        <f t="shared" si="36"/>
        <v>32433194</v>
      </c>
      <c r="N71" s="56">
        <f t="shared" si="34"/>
        <v>5303</v>
      </c>
      <c r="O71" s="200">
        <f t="shared" si="34"/>
        <v>85229955.609999999</v>
      </c>
    </row>
    <row r="72" spans="1:15" x14ac:dyDescent="0.25">
      <c r="A72" s="60"/>
      <c r="B72" s="50" t="s">
        <v>76</v>
      </c>
      <c r="C72" s="36" t="s">
        <v>6</v>
      </c>
      <c r="D72" s="115">
        <v>9</v>
      </c>
      <c r="E72" s="121">
        <v>5420491.3600000003</v>
      </c>
      <c r="F72" s="50" t="s">
        <v>80</v>
      </c>
      <c r="G72" s="36" t="s">
        <v>6</v>
      </c>
      <c r="H72" s="37">
        <v>1</v>
      </c>
      <c r="I72" s="210">
        <v>366734</v>
      </c>
      <c r="J72" s="37">
        <v>0</v>
      </c>
      <c r="K72" s="196">
        <v>0</v>
      </c>
      <c r="L72" s="68">
        <f t="shared" si="36"/>
        <v>1</v>
      </c>
      <c r="M72" s="206">
        <f t="shared" si="36"/>
        <v>366734</v>
      </c>
      <c r="N72" s="56">
        <f t="shared" si="34"/>
        <v>10</v>
      </c>
      <c r="O72" s="200">
        <f t="shared" si="34"/>
        <v>5787225.3600000003</v>
      </c>
    </row>
    <row r="73" spans="1:15" x14ac:dyDescent="0.25">
      <c r="A73" s="60"/>
      <c r="B73" s="50" t="s">
        <v>78</v>
      </c>
      <c r="C73" s="36" t="s">
        <v>6</v>
      </c>
      <c r="D73" s="115">
        <v>125</v>
      </c>
      <c r="E73" s="121">
        <v>107755457.44</v>
      </c>
      <c r="F73" s="50" t="s">
        <v>78</v>
      </c>
      <c r="G73" s="36" t="s">
        <v>6</v>
      </c>
      <c r="H73" s="37">
        <v>88</v>
      </c>
      <c r="I73" s="210">
        <v>29607153</v>
      </c>
      <c r="J73" s="109">
        <v>111</v>
      </c>
      <c r="K73" s="203">
        <v>31427123</v>
      </c>
      <c r="L73" s="68">
        <f t="shared" si="36"/>
        <v>199</v>
      </c>
      <c r="M73" s="206">
        <f t="shared" si="36"/>
        <v>61034276</v>
      </c>
      <c r="N73" s="56">
        <f t="shared" si="34"/>
        <v>324</v>
      </c>
      <c r="O73" s="200">
        <f t="shared" si="34"/>
        <v>168789733.44</v>
      </c>
    </row>
    <row r="74" spans="1:15" x14ac:dyDescent="0.25">
      <c r="A74" s="61" t="s">
        <v>28</v>
      </c>
      <c r="B74" s="51"/>
      <c r="C74" s="38"/>
      <c r="D74" s="39">
        <f>SUM(D71:D73)</f>
        <v>3550</v>
      </c>
      <c r="E74" s="113">
        <f>SUM(E71:E73)</f>
        <v>165972710.41</v>
      </c>
      <c r="F74" s="51"/>
      <c r="G74" s="38"/>
      <c r="H74" s="39">
        <f t="shared" ref="H74:M74" si="37">SUM(H71:H73)</f>
        <v>1415</v>
      </c>
      <c r="I74" s="211">
        <f t="shared" si="37"/>
        <v>57712239</v>
      </c>
      <c r="J74" s="39">
        <f t="shared" si="37"/>
        <v>672</v>
      </c>
      <c r="K74" s="197">
        <f t="shared" si="37"/>
        <v>36121965</v>
      </c>
      <c r="L74" s="69">
        <f t="shared" si="37"/>
        <v>2087</v>
      </c>
      <c r="M74" s="207">
        <f t="shared" si="37"/>
        <v>93834204</v>
      </c>
      <c r="N74" s="57">
        <f t="shared" si="34"/>
        <v>5637</v>
      </c>
      <c r="O74" s="201">
        <f t="shared" si="34"/>
        <v>259806914.41</v>
      </c>
    </row>
    <row r="75" spans="1:15" x14ac:dyDescent="0.25">
      <c r="A75" s="60" t="s">
        <v>29</v>
      </c>
      <c r="B75" s="50" t="s">
        <v>76</v>
      </c>
      <c r="C75" s="36" t="s">
        <v>5</v>
      </c>
      <c r="D75" s="115">
        <v>2629</v>
      </c>
      <c r="E75" s="121">
        <v>41780998.909999996</v>
      </c>
      <c r="F75" s="50" t="s">
        <v>80</v>
      </c>
      <c r="G75" s="36" t="s">
        <v>5</v>
      </c>
      <c r="H75" s="37">
        <v>592</v>
      </c>
      <c r="I75" s="212">
        <v>12480836</v>
      </c>
      <c r="J75" s="109">
        <v>144</v>
      </c>
      <c r="K75" s="196">
        <v>1236752</v>
      </c>
      <c r="L75" s="68">
        <f t="shared" ref="L75:M77" si="38">+H75+J75</f>
        <v>736</v>
      </c>
      <c r="M75" s="206">
        <f t="shared" si="38"/>
        <v>13717588</v>
      </c>
      <c r="N75" s="56">
        <f t="shared" si="34"/>
        <v>3365</v>
      </c>
      <c r="O75" s="200">
        <f t="shared" si="34"/>
        <v>55498586.909999996</v>
      </c>
    </row>
    <row r="76" spans="1:15" x14ac:dyDescent="0.25">
      <c r="A76" s="60"/>
      <c r="B76" s="50" t="s">
        <v>76</v>
      </c>
      <c r="C76" s="36" t="s">
        <v>6</v>
      </c>
      <c r="D76" s="115">
        <v>22</v>
      </c>
      <c r="E76" s="121">
        <v>19892395.75</v>
      </c>
      <c r="F76" s="50" t="s">
        <v>80</v>
      </c>
      <c r="G76" s="36" t="s">
        <v>6</v>
      </c>
      <c r="H76" s="37">
        <v>1</v>
      </c>
      <c r="I76" s="210">
        <v>1292997.82</v>
      </c>
      <c r="J76" s="37">
        <v>0</v>
      </c>
      <c r="K76" s="196">
        <v>0</v>
      </c>
      <c r="L76" s="68">
        <f t="shared" si="38"/>
        <v>1</v>
      </c>
      <c r="M76" s="206">
        <f t="shared" si="38"/>
        <v>1292997.82</v>
      </c>
      <c r="N76" s="56">
        <f t="shared" si="34"/>
        <v>23</v>
      </c>
      <c r="O76" s="200">
        <f t="shared" si="34"/>
        <v>21185393.57</v>
      </c>
    </row>
    <row r="77" spans="1:15" x14ac:dyDescent="0.25">
      <c r="A77" s="60"/>
      <c r="B77" s="50" t="s">
        <v>78</v>
      </c>
      <c r="C77" s="36" t="s">
        <v>6</v>
      </c>
      <c r="D77" s="115">
        <v>104</v>
      </c>
      <c r="E77" s="121">
        <v>107546319.27</v>
      </c>
      <c r="F77" s="50" t="s">
        <v>78</v>
      </c>
      <c r="G77" s="36" t="s">
        <v>6</v>
      </c>
      <c r="H77" s="37">
        <v>22</v>
      </c>
      <c r="I77" s="210">
        <v>8282587.3099999996</v>
      </c>
      <c r="J77" s="37">
        <v>37</v>
      </c>
      <c r="K77" s="196">
        <v>16893084.66</v>
      </c>
      <c r="L77" s="68">
        <f t="shared" si="38"/>
        <v>59</v>
      </c>
      <c r="M77" s="206">
        <f t="shared" si="38"/>
        <v>25175671.969999999</v>
      </c>
      <c r="N77" s="56">
        <f t="shared" si="34"/>
        <v>163</v>
      </c>
      <c r="O77" s="200">
        <f t="shared" si="34"/>
        <v>132721991.23999999</v>
      </c>
    </row>
    <row r="78" spans="1:15" x14ac:dyDescent="0.25">
      <c r="A78" s="61" t="s">
        <v>29</v>
      </c>
      <c r="B78" s="51"/>
      <c r="C78" s="38"/>
      <c r="D78" s="39">
        <f>SUM(D75:D77)</f>
        <v>2755</v>
      </c>
      <c r="E78" s="113">
        <f>SUM(E75:E77)</f>
        <v>169219713.93000001</v>
      </c>
      <c r="F78" s="51"/>
      <c r="G78" s="38"/>
      <c r="H78" s="39">
        <f t="shared" ref="H78:M78" si="39">SUM(H75:H77)</f>
        <v>615</v>
      </c>
      <c r="I78" s="211">
        <f t="shared" si="39"/>
        <v>22056421.129999999</v>
      </c>
      <c r="J78" s="39">
        <f t="shared" si="39"/>
        <v>181</v>
      </c>
      <c r="K78" s="197">
        <f t="shared" si="39"/>
        <v>18129836.66</v>
      </c>
      <c r="L78" s="69">
        <f t="shared" si="39"/>
        <v>796</v>
      </c>
      <c r="M78" s="207">
        <f t="shared" si="39"/>
        <v>40186257.789999999</v>
      </c>
      <c r="N78" s="57">
        <f t="shared" si="34"/>
        <v>3551</v>
      </c>
      <c r="O78" s="201">
        <f t="shared" si="34"/>
        <v>209405971.72</v>
      </c>
    </row>
    <row r="79" spans="1:15" x14ac:dyDescent="0.25">
      <c r="A79" s="60" t="s">
        <v>30</v>
      </c>
      <c r="B79" s="50" t="s">
        <v>76</v>
      </c>
      <c r="C79" s="36" t="s">
        <v>5</v>
      </c>
      <c r="D79" s="115">
        <v>2948</v>
      </c>
      <c r="E79" s="121">
        <v>47010393.609999999</v>
      </c>
      <c r="F79" s="50" t="s">
        <v>80</v>
      </c>
      <c r="G79" s="36" t="s">
        <v>5</v>
      </c>
      <c r="H79" s="109">
        <v>1930</v>
      </c>
      <c r="I79" s="212">
        <v>40842500.07</v>
      </c>
      <c r="J79" s="109">
        <v>473</v>
      </c>
      <c r="K79" s="203">
        <v>4122500</v>
      </c>
      <c r="L79" s="68">
        <f t="shared" ref="L79:M81" si="40">+H79+J79</f>
        <v>2403</v>
      </c>
      <c r="M79" s="206">
        <f t="shared" si="40"/>
        <v>44965000.07</v>
      </c>
      <c r="N79" s="56">
        <f t="shared" si="34"/>
        <v>5351</v>
      </c>
      <c r="O79" s="200">
        <f t="shared" si="34"/>
        <v>91975393.680000007</v>
      </c>
    </row>
    <row r="80" spans="1:15" x14ac:dyDescent="0.25">
      <c r="A80" s="60"/>
      <c r="B80" s="50" t="s">
        <v>76</v>
      </c>
      <c r="C80" s="36" t="s">
        <v>6</v>
      </c>
      <c r="D80" s="37">
        <v>0</v>
      </c>
      <c r="E80" s="112">
        <v>0</v>
      </c>
      <c r="F80" s="50" t="s">
        <v>80</v>
      </c>
      <c r="G80" s="36" t="s">
        <v>6</v>
      </c>
      <c r="H80" s="37">
        <v>1</v>
      </c>
      <c r="I80" s="213">
        <v>306364.21999999997</v>
      </c>
      <c r="J80" s="37">
        <v>0</v>
      </c>
      <c r="K80" s="196">
        <v>0</v>
      </c>
      <c r="L80" s="68">
        <f t="shared" si="40"/>
        <v>1</v>
      </c>
      <c r="M80" s="206">
        <f t="shared" si="40"/>
        <v>306364.21999999997</v>
      </c>
      <c r="N80" s="56">
        <f t="shared" si="34"/>
        <v>1</v>
      </c>
      <c r="O80" s="200">
        <f t="shared" si="34"/>
        <v>306364.21999999997</v>
      </c>
    </row>
    <row r="81" spans="1:15" x14ac:dyDescent="0.25">
      <c r="A81" s="60"/>
      <c r="B81" s="50" t="s">
        <v>78</v>
      </c>
      <c r="C81" s="36" t="s">
        <v>6</v>
      </c>
      <c r="D81" s="115">
        <v>109</v>
      </c>
      <c r="E81" s="121">
        <v>150601693.49000001</v>
      </c>
      <c r="F81" s="50" t="s">
        <v>78</v>
      </c>
      <c r="G81" s="36" t="s">
        <v>6</v>
      </c>
      <c r="H81" s="37">
        <v>87</v>
      </c>
      <c r="I81" s="213">
        <v>63566826.420000002</v>
      </c>
      <c r="J81" s="109">
        <v>74</v>
      </c>
      <c r="K81" s="203">
        <v>37427269.060000002</v>
      </c>
      <c r="L81" s="68">
        <f t="shared" si="40"/>
        <v>161</v>
      </c>
      <c r="M81" s="206">
        <f t="shared" si="40"/>
        <v>100994095.48</v>
      </c>
      <c r="N81" s="56">
        <f t="shared" si="34"/>
        <v>270</v>
      </c>
      <c r="O81" s="200">
        <f t="shared" si="34"/>
        <v>251595788.97000003</v>
      </c>
    </row>
    <row r="82" spans="1:15" x14ac:dyDescent="0.25">
      <c r="A82" s="61" t="s">
        <v>30</v>
      </c>
      <c r="B82" s="51"/>
      <c r="C82" s="38"/>
      <c r="D82" s="39">
        <f>SUM(D79:D81)</f>
        <v>3057</v>
      </c>
      <c r="E82" s="113">
        <f>SUM(E79:E81)</f>
        <v>197612087.10000002</v>
      </c>
      <c r="F82" s="51"/>
      <c r="G82" s="38"/>
      <c r="H82" s="39">
        <f t="shared" ref="H82:M82" si="41">SUM(H79:H81)</f>
        <v>2018</v>
      </c>
      <c r="I82" s="211">
        <f t="shared" si="41"/>
        <v>104715690.71000001</v>
      </c>
      <c r="J82" s="39">
        <f t="shared" si="41"/>
        <v>547</v>
      </c>
      <c r="K82" s="197">
        <f t="shared" si="41"/>
        <v>41549769.060000002</v>
      </c>
      <c r="L82" s="69">
        <f t="shared" si="41"/>
        <v>2565</v>
      </c>
      <c r="M82" s="207">
        <f t="shared" si="41"/>
        <v>146265459.77000001</v>
      </c>
      <c r="N82" s="57">
        <f t="shared" si="34"/>
        <v>5622</v>
      </c>
      <c r="O82" s="201">
        <f t="shared" si="34"/>
        <v>343877546.87</v>
      </c>
    </row>
    <row r="83" spans="1:15" x14ac:dyDescent="0.25">
      <c r="A83" s="60" t="s">
        <v>31</v>
      </c>
      <c r="B83" s="50" t="s">
        <v>76</v>
      </c>
      <c r="C83" s="36" t="s">
        <v>5</v>
      </c>
      <c r="D83" s="115">
        <v>2881</v>
      </c>
      <c r="E83" s="121">
        <v>45953273.630000003</v>
      </c>
      <c r="F83" s="50" t="s">
        <v>80</v>
      </c>
      <c r="G83" s="36" t="s">
        <v>5</v>
      </c>
      <c r="H83" s="109">
        <v>1918</v>
      </c>
      <c r="I83" s="212">
        <v>40604924</v>
      </c>
      <c r="J83" s="109">
        <v>608</v>
      </c>
      <c r="K83" s="203">
        <v>5203421</v>
      </c>
      <c r="L83" s="68">
        <f t="shared" ref="L83:M85" si="42">+H83+J83</f>
        <v>2526</v>
      </c>
      <c r="M83" s="206">
        <f t="shared" si="42"/>
        <v>45808345</v>
      </c>
      <c r="N83" s="56">
        <f t="shared" si="34"/>
        <v>5407</v>
      </c>
      <c r="O83" s="200">
        <f t="shared" si="34"/>
        <v>91761618.629999995</v>
      </c>
    </row>
    <row r="84" spans="1:15" x14ac:dyDescent="0.25">
      <c r="A84" s="60"/>
      <c r="B84" s="50" t="s">
        <v>76</v>
      </c>
      <c r="C84" s="36" t="s">
        <v>6</v>
      </c>
      <c r="D84" s="115">
        <v>15</v>
      </c>
      <c r="E84" s="121">
        <v>11019800.52</v>
      </c>
      <c r="F84" s="50" t="s">
        <v>80</v>
      </c>
      <c r="G84" s="36" t="s">
        <v>6</v>
      </c>
      <c r="H84" s="37">
        <v>1</v>
      </c>
      <c r="I84" s="210">
        <v>3492496</v>
      </c>
      <c r="J84" s="109">
        <v>1</v>
      </c>
      <c r="K84" s="203">
        <v>2092483.25</v>
      </c>
      <c r="L84" s="68">
        <f t="shared" si="42"/>
        <v>2</v>
      </c>
      <c r="M84" s="206">
        <f t="shared" si="42"/>
        <v>5584979.25</v>
      </c>
      <c r="N84" s="56">
        <f t="shared" si="34"/>
        <v>17</v>
      </c>
      <c r="O84" s="200">
        <f t="shared" si="34"/>
        <v>16604779.77</v>
      </c>
    </row>
    <row r="85" spans="1:15" x14ac:dyDescent="0.25">
      <c r="A85" s="60"/>
      <c r="B85" s="50" t="s">
        <v>78</v>
      </c>
      <c r="C85" s="36" t="s">
        <v>6</v>
      </c>
      <c r="D85" s="115">
        <v>137</v>
      </c>
      <c r="E85" s="121">
        <v>159863446.62</v>
      </c>
      <c r="F85" s="50" t="s">
        <v>78</v>
      </c>
      <c r="G85" s="36" t="s">
        <v>6</v>
      </c>
      <c r="H85" s="109">
        <v>99</v>
      </c>
      <c r="I85" s="212">
        <v>103072441.04000001</v>
      </c>
      <c r="J85" s="109">
        <v>72</v>
      </c>
      <c r="K85" s="203">
        <v>40728299.289999999</v>
      </c>
      <c r="L85" s="68">
        <f t="shared" si="42"/>
        <v>171</v>
      </c>
      <c r="M85" s="206">
        <f t="shared" si="42"/>
        <v>143800740.33000001</v>
      </c>
      <c r="N85" s="56">
        <f t="shared" si="34"/>
        <v>308</v>
      </c>
      <c r="O85" s="200">
        <f t="shared" si="34"/>
        <v>303664186.95000005</v>
      </c>
    </row>
    <row r="86" spans="1:15" x14ac:dyDescent="0.25">
      <c r="A86" s="61" t="s">
        <v>31</v>
      </c>
      <c r="B86" s="51"/>
      <c r="C86" s="38"/>
      <c r="D86" s="39">
        <f>SUM(D83:D85)</f>
        <v>3033</v>
      </c>
      <c r="E86" s="113">
        <f>SUM(E83:E85)</f>
        <v>216836520.77000001</v>
      </c>
      <c r="F86" s="51"/>
      <c r="G86" s="38"/>
      <c r="H86" s="39">
        <f t="shared" ref="H86:M86" si="43">SUM(H83:H85)</f>
        <v>2018</v>
      </c>
      <c r="I86" s="211">
        <f t="shared" si="43"/>
        <v>147169861.04000002</v>
      </c>
      <c r="J86" s="39">
        <f t="shared" si="43"/>
        <v>681</v>
      </c>
      <c r="K86" s="197">
        <f t="shared" si="43"/>
        <v>48024203.539999999</v>
      </c>
      <c r="L86" s="69">
        <f t="shared" si="43"/>
        <v>2699</v>
      </c>
      <c r="M86" s="207">
        <f t="shared" si="43"/>
        <v>195194064.58000001</v>
      </c>
      <c r="N86" s="57">
        <f t="shared" si="34"/>
        <v>5732</v>
      </c>
      <c r="O86" s="201">
        <f t="shared" si="34"/>
        <v>412030585.35000002</v>
      </c>
    </row>
    <row r="87" spans="1:15" x14ac:dyDescent="0.25">
      <c r="A87" s="60" t="s">
        <v>32</v>
      </c>
      <c r="B87" s="50" t="s">
        <v>76</v>
      </c>
      <c r="C87" s="36" t="s">
        <v>5</v>
      </c>
      <c r="D87" s="115">
        <v>988</v>
      </c>
      <c r="E87" s="121">
        <v>15342639.09</v>
      </c>
      <c r="F87" s="50" t="s">
        <v>80</v>
      </c>
      <c r="G87" s="36" t="s">
        <v>5</v>
      </c>
      <c r="H87" s="109">
        <v>2093</v>
      </c>
      <c r="I87" s="212">
        <v>44377088</v>
      </c>
      <c r="J87" s="109">
        <v>770</v>
      </c>
      <c r="K87" s="203">
        <v>6556335</v>
      </c>
      <c r="L87" s="68">
        <f t="shared" ref="L87:M89" si="44">+H87+J87</f>
        <v>2863</v>
      </c>
      <c r="M87" s="206">
        <f t="shared" si="44"/>
        <v>50933423</v>
      </c>
      <c r="N87" s="56">
        <f t="shared" si="34"/>
        <v>3851</v>
      </c>
      <c r="O87" s="200">
        <f t="shared" si="34"/>
        <v>66276062.090000004</v>
      </c>
    </row>
    <row r="88" spans="1:15" x14ac:dyDescent="0.25">
      <c r="A88" s="60"/>
      <c r="B88" s="50" t="s">
        <v>76</v>
      </c>
      <c r="C88" s="36" t="s">
        <v>6</v>
      </c>
      <c r="D88" s="115">
        <v>2</v>
      </c>
      <c r="E88" s="121">
        <v>2864959.14</v>
      </c>
      <c r="F88" s="50" t="s">
        <v>80</v>
      </c>
      <c r="G88" s="36" t="s">
        <v>6</v>
      </c>
      <c r="H88" s="37">
        <v>0</v>
      </c>
      <c r="I88" s="210">
        <v>0</v>
      </c>
      <c r="J88" s="37">
        <v>0</v>
      </c>
      <c r="K88" s="196">
        <v>0</v>
      </c>
      <c r="L88" s="68">
        <f t="shared" si="44"/>
        <v>0</v>
      </c>
      <c r="M88" s="206">
        <f t="shared" si="44"/>
        <v>0</v>
      </c>
      <c r="N88" s="56">
        <f t="shared" si="34"/>
        <v>2</v>
      </c>
      <c r="O88" s="200">
        <f t="shared" si="34"/>
        <v>2864959.14</v>
      </c>
    </row>
    <row r="89" spans="1:15" x14ac:dyDescent="0.25">
      <c r="A89" s="60"/>
      <c r="B89" s="50" t="s">
        <v>78</v>
      </c>
      <c r="C89" s="36" t="s">
        <v>6</v>
      </c>
      <c r="D89" s="115">
        <v>41</v>
      </c>
      <c r="E89" s="121">
        <v>44113758.960000001</v>
      </c>
      <c r="F89" s="50" t="s">
        <v>78</v>
      </c>
      <c r="G89" s="36" t="s">
        <v>6</v>
      </c>
      <c r="H89" s="37">
        <v>36</v>
      </c>
      <c r="I89" s="210">
        <v>18609504</v>
      </c>
      <c r="J89" s="109">
        <v>44</v>
      </c>
      <c r="K89" s="203">
        <v>14944193</v>
      </c>
      <c r="L89" s="68">
        <f t="shared" si="44"/>
        <v>80</v>
      </c>
      <c r="M89" s="206">
        <f t="shared" si="44"/>
        <v>33553697</v>
      </c>
      <c r="N89" s="56">
        <f t="shared" si="34"/>
        <v>121</v>
      </c>
      <c r="O89" s="200">
        <f t="shared" si="34"/>
        <v>77667455.960000008</v>
      </c>
    </row>
    <row r="90" spans="1:15" x14ac:dyDescent="0.25">
      <c r="A90" s="61" t="s">
        <v>32</v>
      </c>
      <c r="B90" s="51"/>
      <c r="C90" s="38"/>
      <c r="D90" s="39">
        <f>SUM(D87:D89)</f>
        <v>1031</v>
      </c>
      <c r="E90" s="113">
        <f>SUM(E87:E89)</f>
        <v>62321357.189999998</v>
      </c>
      <c r="F90" s="51"/>
      <c r="G90" s="38"/>
      <c r="H90" s="39">
        <f t="shared" ref="H90:M90" si="45">SUM(H87:H89)</f>
        <v>2129</v>
      </c>
      <c r="I90" s="211">
        <f t="shared" si="45"/>
        <v>62986592</v>
      </c>
      <c r="J90" s="39">
        <f t="shared" si="45"/>
        <v>814</v>
      </c>
      <c r="K90" s="197">
        <f t="shared" si="45"/>
        <v>21500528</v>
      </c>
      <c r="L90" s="69">
        <f t="shared" si="45"/>
        <v>2943</v>
      </c>
      <c r="M90" s="207">
        <f t="shared" si="45"/>
        <v>84487120</v>
      </c>
      <c r="N90" s="57">
        <f t="shared" si="34"/>
        <v>3974</v>
      </c>
      <c r="O90" s="201">
        <f t="shared" si="34"/>
        <v>146808477.19</v>
      </c>
    </row>
    <row r="91" spans="1:15" x14ac:dyDescent="0.25">
      <c r="A91" s="62" t="s">
        <v>33</v>
      </c>
      <c r="B91" s="50" t="s">
        <v>76</v>
      </c>
      <c r="C91" s="36" t="s">
        <v>5</v>
      </c>
      <c r="D91" s="37">
        <v>2</v>
      </c>
      <c r="E91" s="112">
        <v>30000</v>
      </c>
      <c r="F91" s="50" t="s">
        <v>80</v>
      </c>
      <c r="G91" s="36" t="s">
        <v>5</v>
      </c>
      <c r="H91" s="37">
        <v>0</v>
      </c>
      <c r="I91" s="210">
        <v>0</v>
      </c>
      <c r="J91" s="37">
        <v>0</v>
      </c>
      <c r="K91" s="196">
        <v>0</v>
      </c>
      <c r="L91" s="68">
        <f t="shared" ref="L91:M93" si="46">+H91+J91</f>
        <v>0</v>
      </c>
      <c r="M91" s="206">
        <f t="shared" si="46"/>
        <v>0</v>
      </c>
      <c r="N91" s="56">
        <f t="shared" si="34"/>
        <v>2</v>
      </c>
      <c r="O91" s="200">
        <f t="shared" si="34"/>
        <v>30000</v>
      </c>
    </row>
    <row r="92" spans="1:15" x14ac:dyDescent="0.25">
      <c r="A92" s="63"/>
      <c r="B92" s="50" t="s">
        <v>76</v>
      </c>
      <c r="C92" s="36" t="s">
        <v>6</v>
      </c>
      <c r="D92" s="37">
        <v>0</v>
      </c>
      <c r="E92" s="112">
        <v>0</v>
      </c>
      <c r="F92" s="50" t="s">
        <v>80</v>
      </c>
      <c r="G92" s="36" t="s">
        <v>6</v>
      </c>
      <c r="H92" s="37">
        <v>0</v>
      </c>
      <c r="I92" s="210">
        <v>0</v>
      </c>
      <c r="J92" s="37">
        <v>0</v>
      </c>
      <c r="K92" s="196">
        <v>0</v>
      </c>
      <c r="L92" s="68">
        <f t="shared" si="46"/>
        <v>0</v>
      </c>
      <c r="M92" s="206">
        <f t="shared" si="46"/>
        <v>0</v>
      </c>
      <c r="N92" s="56">
        <f t="shared" si="34"/>
        <v>0</v>
      </c>
      <c r="O92" s="200">
        <f t="shared" si="34"/>
        <v>0</v>
      </c>
    </row>
    <row r="93" spans="1:15" x14ac:dyDescent="0.25">
      <c r="A93" s="63"/>
      <c r="B93" s="50" t="s">
        <v>78</v>
      </c>
      <c r="C93" s="36" t="s">
        <v>6</v>
      </c>
      <c r="D93" s="37">
        <v>0</v>
      </c>
      <c r="E93" s="112">
        <v>0</v>
      </c>
      <c r="F93" s="50" t="s">
        <v>78</v>
      </c>
      <c r="G93" s="36" t="s">
        <v>6</v>
      </c>
      <c r="H93" s="37">
        <v>0</v>
      </c>
      <c r="I93" s="210">
        <v>0</v>
      </c>
      <c r="J93" s="37">
        <v>0</v>
      </c>
      <c r="K93" s="196">
        <v>0</v>
      </c>
      <c r="L93" s="68">
        <f t="shared" si="46"/>
        <v>0</v>
      </c>
      <c r="M93" s="206">
        <f t="shared" si="46"/>
        <v>0</v>
      </c>
      <c r="N93" s="56">
        <f t="shared" si="34"/>
        <v>0</v>
      </c>
      <c r="O93" s="200">
        <f t="shared" si="34"/>
        <v>0</v>
      </c>
    </row>
    <row r="94" spans="1:15" x14ac:dyDescent="0.25">
      <c r="A94" s="61" t="s">
        <v>33</v>
      </c>
      <c r="B94" s="51"/>
      <c r="C94" s="38"/>
      <c r="D94" s="39">
        <f>SUM(D91:D93)</f>
        <v>2</v>
      </c>
      <c r="E94" s="113">
        <f>SUM(E91:E93)</f>
        <v>30000</v>
      </c>
      <c r="F94" s="51"/>
      <c r="G94" s="38"/>
      <c r="H94" s="39">
        <f t="shared" ref="H94:M94" si="47">SUM(H91:H93)</f>
        <v>0</v>
      </c>
      <c r="I94" s="211">
        <f t="shared" si="47"/>
        <v>0</v>
      </c>
      <c r="J94" s="39">
        <f t="shared" si="47"/>
        <v>0</v>
      </c>
      <c r="K94" s="197">
        <f t="shared" si="47"/>
        <v>0</v>
      </c>
      <c r="L94" s="69">
        <f t="shared" si="47"/>
        <v>0</v>
      </c>
      <c r="M94" s="207">
        <f t="shared" si="47"/>
        <v>0</v>
      </c>
      <c r="N94" s="57">
        <f t="shared" si="34"/>
        <v>2</v>
      </c>
      <c r="O94" s="201">
        <f t="shared" si="34"/>
        <v>30000</v>
      </c>
    </row>
    <row r="95" spans="1:15" x14ac:dyDescent="0.25">
      <c r="A95" s="60" t="s">
        <v>34</v>
      </c>
      <c r="B95" s="50" t="s">
        <v>76</v>
      </c>
      <c r="C95" s="36" t="s">
        <v>5</v>
      </c>
      <c r="D95" s="115">
        <v>4421</v>
      </c>
      <c r="E95" s="121">
        <v>71527528.719999999</v>
      </c>
      <c r="F95" s="50" t="s">
        <v>80</v>
      </c>
      <c r="G95" s="36" t="s">
        <v>5</v>
      </c>
      <c r="H95" s="109">
        <v>1508</v>
      </c>
      <c r="I95" s="212">
        <v>31669601</v>
      </c>
      <c r="J95" s="109">
        <v>84</v>
      </c>
      <c r="K95" s="203">
        <v>708334</v>
      </c>
      <c r="L95" s="68">
        <f t="shared" ref="L95:M97" si="48">+H95+J95</f>
        <v>1592</v>
      </c>
      <c r="M95" s="206">
        <f t="shared" si="48"/>
        <v>32377935</v>
      </c>
      <c r="N95" s="56">
        <f t="shared" si="34"/>
        <v>6013</v>
      </c>
      <c r="O95" s="200">
        <f t="shared" si="34"/>
        <v>103905463.72</v>
      </c>
    </row>
    <row r="96" spans="1:15" x14ac:dyDescent="0.25">
      <c r="A96" s="60"/>
      <c r="B96" s="50" t="s">
        <v>76</v>
      </c>
      <c r="C96" s="36" t="s">
        <v>6</v>
      </c>
      <c r="D96" s="115">
        <v>5</v>
      </c>
      <c r="E96" s="121">
        <v>10524463.91</v>
      </c>
      <c r="F96" s="50" t="s">
        <v>80</v>
      </c>
      <c r="G96" s="36" t="s">
        <v>6</v>
      </c>
      <c r="H96" s="37">
        <v>3</v>
      </c>
      <c r="I96" s="210">
        <v>4270895</v>
      </c>
      <c r="J96" s="37">
        <v>1</v>
      </c>
      <c r="K96" s="196">
        <v>1197663</v>
      </c>
      <c r="L96" s="68">
        <f t="shared" si="48"/>
        <v>4</v>
      </c>
      <c r="M96" s="206">
        <f t="shared" si="48"/>
        <v>5468558</v>
      </c>
      <c r="N96" s="56">
        <f t="shared" si="34"/>
        <v>9</v>
      </c>
      <c r="O96" s="200">
        <f t="shared" si="34"/>
        <v>15993021.91</v>
      </c>
    </row>
    <row r="97" spans="1:15" x14ac:dyDescent="0.25">
      <c r="A97" s="60"/>
      <c r="B97" s="50" t="s">
        <v>78</v>
      </c>
      <c r="C97" s="36" t="s">
        <v>6</v>
      </c>
      <c r="D97" s="115">
        <v>50</v>
      </c>
      <c r="E97" s="121">
        <v>108867143.76000001</v>
      </c>
      <c r="F97" s="50" t="s">
        <v>78</v>
      </c>
      <c r="G97" s="36" t="s">
        <v>6</v>
      </c>
      <c r="H97" s="37">
        <v>24</v>
      </c>
      <c r="I97" s="210">
        <v>34425378</v>
      </c>
      <c r="J97" s="109">
        <v>15</v>
      </c>
      <c r="K97" s="203">
        <v>11782957</v>
      </c>
      <c r="L97" s="68">
        <f t="shared" si="48"/>
        <v>39</v>
      </c>
      <c r="M97" s="206">
        <f t="shared" si="48"/>
        <v>46208335</v>
      </c>
      <c r="N97" s="56">
        <f t="shared" si="34"/>
        <v>89</v>
      </c>
      <c r="O97" s="200">
        <f t="shared" si="34"/>
        <v>155075478.75999999</v>
      </c>
    </row>
    <row r="98" spans="1:15" x14ac:dyDescent="0.25">
      <c r="A98" s="61" t="s">
        <v>34</v>
      </c>
      <c r="B98" s="51"/>
      <c r="C98" s="38"/>
      <c r="D98" s="39">
        <f>SUM(D95:D97)</f>
        <v>4476</v>
      </c>
      <c r="E98" s="113">
        <f>SUM(E95:E97)</f>
        <v>190919136.38999999</v>
      </c>
      <c r="F98" s="51"/>
      <c r="G98" s="38"/>
      <c r="H98" s="39">
        <f t="shared" ref="H98:M98" si="49">SUM(H95:H97)</f>
        <v>1535</v>
      </c>
      <c r="I98" s="211">
        <f t="shared" si="49"/>
        <v>70365874</v>
      </c>
      <c r="J98" s="39">
        <f t="shared" si="49"/>
        <v>100</v>
      </c>
      <c r="K98" s="197">
        <f t="shared" si="49"/>
        <v>13688954</v>
      </c>
      <c r="L98" s="69">
        <f t="shared" si="49"/>
        <v>1635</v>
      </c>
      <c r="M98" s="207">
        <f t="shared" si="49"/>
        <v>84054828</v>
      </c>
      <c r="N98" s="57">
        <f t="shared" si="34"/>
        <v>6111</v>
      </c>
      <c r="O98" s="201">
        <f t="shared" si="34"/>
        <v>274973964.38999999</v>
      </c>
    </row>
    <row r="99" spans="1:15" x14ac:dyDescent="0.25">
      <c r="A99" s="60" t="s">
        <v>35</v>
      </c>
      <c r="B99" s="50" t="s">
        <v>76</v>
      </c>
      <c r="C99" s="36" t="s">
        <v>5</v>
      </c>
      <c r="D99" s="115">
        <v>11337</v>
      </c>
      <c r="E99" s="121">
        <v>171369371.53</v>
      </c>
      <c r="F99" s="50" t="s">
        <v>80</v>
      </c>
      <c r="G99" s="36" t="s">
        <v>5</v>
      </c>
      <c r="H99" s="109">
        <v>4841</v>
      </c>
      <c r="I99" s="212">
        <v>101072168</v>
      </c>
      <c r="J99" s="109">
        <v>1224</v>
      </c>
      <c r="K99" s="203">
        <v>10219855</v>
      </c>
      <c r="L99" s="68">
        <f t="shared" ref="L99:M101" si="50">+H99+J99</f>
        <v>6065</v>
      </c>
      <c r="M99" s="206">
        <f t="shared" si="50"/>
        <v>111292023</v>
      </c>
      <c r="N99" s="56">
        <f t="shared" si="34"/>
        <v>17402</v>
      </c>
      <c r="O99" s="200">
        <f t="shared" si="34"/>
        <v>282661394.52999997</v>
      </c>
    </row>
    <row r="100" spans="1:15" x14ac:dyDescent="0.25">
      <c r="A100" s="60"/>
      <c r="B100" s="50" t="s">
        <v>76</v>
      </c>
      <c r="C100" s="36" t="s">
        <v>6</v>
      </c>
      <c r="D100" s="115">
        <v>7</v>
      </c>
      <c r="E100" s="121">
        <v>11108245.029999999</v>
      </c>
      <c r="F100" s="50" t="s">
        <v>80</v>
      </c>
      <c r="G100" s="36" t="s">
        <v>6</v>
      </c>
      <c r="H100" s="37">
        <v>1</v>
      </c>
      <c r="I100" s="212">
        <v>2299788.58</v>
      </c>
      <c r="J100" s="37">
        <v>1</v>
      </c>
      <c r="K100" s="196">
        <v>1379873.15</v>
      </c>
      <c r="L100" s="68">
        <f t="shared" si="50"/>
        <v>2</v>
      </c>
      <c r="M100" s="206">
        <f t="shared" si="50"/>
        <v>3679661.73</v>
      </c>
      <c r="N100" s="56">
        <f t="shared" si="34"/>
        <v>9</v>
      </c>
      <c r="O100" s="200">
        <f t="shared" si="34"/>
        <v>14787906.76</v>
      </c>
    </row>
    <row r="101" spans="1:15" x14ac:dyDescent="0.25">
      <c r="A101" s="60"/>
      <c r="B101" s="50" t="s">
        <v>78</v>
      </c>
      <c r="C101" s="36" t="s">
        <v>6</v>
      </c>
      <c r="D101" s="115">
        <v>90</v>
      </c>
      <c r="E101" s="121">
        <v>155023188.09999999</v>
      </c>
      <c r="F101" s="50" t="s">
        <v>78</v>
      </c>
      <c r="G101" s="36" t="s">
        <v>6</v>
      </c>
      <c r="H101" s="37">
        <v>37</v>
      </c>
      <c r="I101" s="210">
        <v>35042066.689999998</v>
      </c>
      <c r="J101" s="109">
        <v>55</v>
      </c>
      <c r="K101" s="196">
        <v>39585281.380000003</v>
      </c>
      <c r="L101" s="68">
        <f t="shared" si="50"/>
        <v>92</v>
      </c>
      <c r="M101" s="206">
        <f t="shared" si="50"/>
        <v>74627348.069999993</v>
      </c>
      <c r="N101" s="56">
        <f t="shared" si="34"/>
        <v>182</v>
      </c>
      <c r="O101" s="200">
        <f t="shared" si="34"/>
        <v>229650536.16999999</v>
      </c>
    </row>
    <row r="102" spans="1:15" x14ac:dyDescent="0.25">
      <c r="A102" s="61" t="s">
        <v>35</v>
      </c>
      <c r="B102" s="51"/>
      <c r="C102" s="38"/>
      <c r="D102" s="39">
        <f>SUM(D99:D101)</f>
        <v>11434</v>
      </c>
      <c r="E102" s="113">
        <f>SUM(E99:E101)</f>
        <v>337500804.65999997</v>
      </c>
      <c r="F102" s="51"/>
      <c r="G102" s="38"/>
      <c r="H102" s="39">
        <f t="shared" ref="H102:M102" si="51">SUM(H99:H101)</f>
        <v>4879</v>
      </c>
      <c r="I102" s="211">
        <f t="shared" si="51"/>
        <v>138414023.26999998</v>
      </c>
      <c r="J102" s="39">
        <f t="shared" si="51"/>
        <v>1280</v>
      </c>
      <c r="K102" s="197">
        <f t="shared" si="51"/>
        <v>51185009.530000001</v>
      </c>
      <c r="L102" s="69">
        <f t="shared" si="51"/>
        <v>6159</v>
      </c>
      <c r="M102" s="207">
        <f t="shared" si="51"/>
        <v>189599032.80000001</v>
      </c>
      <c r="N102" s="57">
        <f t="shared" si="34"/>
        <v>17593</v>
      </c>
      <c r="O102" s="201">
        <f t="shared" si="34"/>
        <v>527099837.45999998</v>
      </c>
    </row>
    <row r="103" spans="1:15" x14ac:dyDescent="0.25">
      <c r="A103" s="60" t="s">
        <v>36</v>
      </c>
      <c r="B103" s="50" t="s">
        <v>76</v>
      </c>
      <c r="C103" s="36" t="s">
        <v>5</v>
      </c>
      <c r="D103" s="115">
        <v>9232</v>
      </c>
      <c r="E103" s="121">
        <v>144138748.56</v>
      </c>
      <c r="F103" s="50" t="s">
        <v>80</v>
      </c>
      <c r="G103" s="36" t="s">
        <v>5</v>
      </c>
      <c r="H103" s="109">
        <v>2922</v>
      </c>
      <c r="I103" s="212">
        <v>60562571</v>
      </c>
      <c r="J103" s="109">
        <v>645</v>
      </c>
      <c r="K103" s="203">
        <v>5275691</v>
      </c>
      <c r="L103" s="68">
        <f t="shared" ref="L103:M105" si="52">+H103+J103</f>
        <v>3567</v>
      </c>
      <c r="M103" s="206">
        <f t="shared" si="52"/>
        <v>65838262</v>
      </c>
      <c r="N103" s="56">
        <f t="shared" si="34"/>
        <v>12799</v>
      </c>
      <c r="O103" s="200">
        <f t="shared" si="34"/>
        <v>209977010.56</v>
      </c>
    </row>
    <row r="104" spans="1:15" x14ac:dyDescent="0.25">
      <c r="A104" s="60"/>
      <c r="B104" s="50" t="s">
        <v>76</v>
      </c>
      <c r="C104" s="36" t="s">
        <v>6</v>
      </c>
      <c r="D104" s="115">
        <v>7</v>
      </c>
      <c r="E104" s="121">
        <v>6867334.6900000004</v>
      </c>
      <c r="F104" s="50" t="s">
        <v>80</v>
      </c>
      <c r="G104" s="36" t="s">
        <v>6</v>
      </c>
      <c r="H104" s="37">
        <v>3</v>
      </c>
      <c r="I104" s="212">
        <v>4841094</v>
      </c>
      <c r="J104" s="37">
        <v>2</v>
      </c>
      <c r="K104" s="196">
        <v>3332438</v>
      </c>
      <c r="L104" s="68">
        <f t="shared" si="52"/>
        <v>5</v>
      </c>
      <c r="M104" s="206">
        <f t="shared" si="52"/>
        <v>8173532</v>
      </c>
      <c r="N104" s="56">
        <f t="shared" si="34"/>
        <v>12</v>
      </c>
      <c r="O104" s="200">
        <f t="shared" si="34"/>
        <v>15040866.690000001</v>
      </c>
    </row>
    <row r="105" spans="1:15" x14ac:dyDescent="0.25">
      <c r="A105" s="60"/>
      <c r="B105" s="50" t="s">
        <v>78</v>
      </c>
      <c r="C105" s="36" t="s">
        <v>6</v>
      </c>
      <c r="D105" s="115">
        <v>134</v>
      </c>
      <c r="E105" s="121">
        <v>249255074.12</v>
      </c>
      <c r="F105" s="50" t="s">
        <v>78</v>
      </c>
      <c r="G105" s="36" t="s">
        <v>6</v>
      </c>
      <c r="H105" s="37">
        <v>100</v>
      </c>
      <c r="I105" s="210">
        <v>70486244</v>
      </c>
      <c r="J105" s="37">
        <v>61</v>
      </c>
      <c r="K105" s="203">
        <v>38912888</v>
      </c>
      <c r="L105" s="68">
        <f t="shared" si="52"/>
        <v>161</v>
      </c>
      <c r="M105" s="206">
        <f t="shared" si="52"/>
        <v>109399132</v>
      </c>
      <c r="N105" s="56">
        <f t="shared" si="34"/>
        <v>295</v>
      </c>
      <c r="O105" s="200">
        <f t="shared" si="34"/>
        <v>358654206.12</v>
      </c>
    </row>
    <row r="106" spans="1:15" x14ac:dyDescent="0.25">
      <c r="A106" s="61" t="s">
        <v>36</v>
      </c>
      <c r="B106" s="51"/>
      <c r="C106" s="38"/>
      <c r="D106" s="39">
        <f>SUM(D103:D105)</f>
        <v>9373</v>
      </c>
      <c r="E106" s="113">
        <f>SUM(E103:E105)</f>
        <v>400261157.37</v>
      </c>
      <c r="F106" s="51"/>
      <c r="G106" s="38"/>
      <c r="H106" s="39">
        <f t="shared" ref="H106:M106" si="53">SUM(H103:H105)</f>
        <v>3025</v>
      </c>
      <c r="I106" s="211">
        <f t="shared" si="53"/>
        <v>135889909</v>
      </c>
      <c r="J106" s="39">
        <f t="shared" si="53"/>
        <v>708</v>
      </c>
      <c r="K106" s="197">
        <f t="shared" si="53"/>
        <v>47521017</v>
      </c>
      <c r="L106" s="69">
        <f t="shared" si="53"/>
        <v>3733</v>
      </c>
      <c r="M106" s="207">
        <f t="shared" si="53"/>
        <v>183410926</v>
      </c>
      <c r="N106" s="57">
        <f t="shared" si="34"/>
        <v>13106</v>
      </c>
      <c r="O106" s="201">
        <f t="shared" si="34"/>
        <v>583672083.37</v>
      </c>
    </row>
    <row r="107" spans="1:15" x14ac:dyDescent="0.25">
      <c r="A107" s="60" t="s">
        <v>37</v>
      </c>
      <c r="B107" s="50" t="s">
        <v>76</v>
      </c>
      <c r="C107" s="36" t="s">
        <v>5</v>
      </c>
      <c r="D107" s="115">
        <v>8293</v>
      </c>
      <c r="E107" s="121">
        <v>113929206.98</v>
      </c>
      <c r="F107" s="50" t="s">
        <v>80</v>
      </c>
      <c r="G107" s="36" t="s">
        <v>5</v>
      </c>
      <c r="H107" s="109">
        <v>1468</v>
      </c>
      <c r="I107" s="212">
        <v>30670858</v>
      </c>
      <c r="J107" s="109">
        <v>170</v>
      </c>
      <c r="K107" s="203">
        <v>1430835</v>
      </c>
      <c r="L107" s="68">
        <f t="shared" ref="L107:M109" si="54">+H107+J107</f>
        <v>1638</v>
      </c>
      <c r="M107" s="206">
        <f t="shared" si="54"/>
        <v>32101693</v>
      </c>
      <c r="N107" s="56">
        <f t="shared" si="34"/>
        <v>9931</v>
      </c>
      <c r="O107" s="200">
        <f t="shared" si="34"/>
        <v>146030899.98000002</v>
      </c>
    </row>
    <row r="108" spans="1:15" x14ac:dyDescent="0.25">
      <c r="A108" s="60"/>
      <c r="B108" s="50" t="s">
        <v>76</v>
      </c>
      <c r="C108" s="36" t="s">
        <v>6</v>
      </c>
      <c r="D108" s="115">
        <v>9</v>
      </c>
      <c r="E108" s="121">
        <v>6390139.6399999997</v>
      </c>
      <c r="F108" s="50" t="s">
        <v>80</v>
      </c>
      <c r="G108" s="36" t="s">
        <v>6</v>
      </c>
      <c r="H108" s="37">
        <v>3</v>
      </c>
      <c r="I108" s="210">
        <v>3481075.24</v>
      </c>
      <c r="J108" s="37">
        <v>0</v>
      </c>
      <c r="K108" s="196">
        <v>0</v>
      </c>
      <c r="L108" s="68">
        <f t="shared" si="54"/>
        <v>3</v>
      </c>
      <c r="M108" s="206">
        <f t="shared" si="54"/>
        <v>3481075.24</v>
      </c>
      <c r="N108" s="56">
        <f t="shared" si="34"/>
        <v>12</v>
      </c>
      <c r="O108" s="200">
        <f t="shared" si="34"/>
        <v>9871214.879999999</v>
      </c>
    </row>
    <row r="109" spans="1:15" x14ac:dyDescent="0.25">
      <c r="A109" s="60"/>
      <c r="B109" s="50" t="s">
        <v>78</v>
      </c>
      <c r="C109" s="36" t="s">
        <v>6</v>
      </c>
      <c r="D109" s="115">
        <v>148</v>
      </c>
      <c r="E109" s="121">
        <v>154020323.63</v>
      </c>
      <c r="F109" s="50" t="s">
        <v>78</v>
      </c>
      <c r="G109" s="36" t="s">
        <v>6</v>
      </c>
      <c r="H109" s="109">
        <v>39</v>
      </c>
      <c r="I109" s="212">
        <v>20976011.780000001</v>
      </c>
      <c r="J109" s="109">
        <v>33</v>
      </c>
      <c r="K109" s="203">
        <v>15835586</v>
      </c>
      <c r="L109" s="68">
        <f t="shared" si="54"/>
        <v>72</v>
      </c>
      <c r="M109" s="206">
        <f t="shared" si="54"/>
        <v>36811597.780000001</v>
      </c>
      <c r="N109" s="56">
        <f t="shared" si="34"/>
        <v>220</v>
      </c>
      <c r="O109" s="200">
        <f t="shared" si="34"/>
        <v>190831921.41</v>
      </c>
    </row>
    <row r="110" spans="1:15" x14ac:dyDescent="0.25">
      <c r="A110" s="61" t="s">
        <v>37</v>
      </c>
      <c r="B110" s="51"/>
      <c r="C110" s="38"/>
      <c r="D110" s="39">
        <f>SUM(D107:D109)</f>
        <v>8450</v>
      </c>
      <c r="E110" s="113">
        <f>SUM(E107:E109)</f>
        <v>274339670.25</v>
      </c>
      <c r="F110" s="51"/>
      <c r="G110" s="38"/>
      <c r="H110" s="39">
        <f t="shared" ref="H110:M110" si="55">SUM(H107:H109)</f>
        <v>1510</v>
      </c>
      <c r="I110" s="211">
        <f t="shared" si="55"/>
        <v>55127945.020000003</v>
      </c>
      <c r="J110" s="39">
        <f t="shared" si="55"/>
        <v>203</v>
      </c>
      <c r="K110" s="197">
        <f t="shared" si="55"/>
        <v>17266421</v>
      </c>
      <c r="L110" s="69">
        <f t="shared" si="55"/>
        <v>1713</v>
      </c>
      <c r="M110" s="207">
        <f t="shared" si="55"/>
        <v>72394366.020000011</v>
      </c>
      <c r="N110" s="57">
        <f t="shared" si="34"/>
        <v>10163</v>
      </c>
      <c r="O110" s="201">
        <f t="shared" si="34"/>
        <v>346734036.26999998</v>
      </c>
    </row>
    <row r="111" spans="1:15" x14ac:dyDescent="0.25">
      <c r="A111" s="60" t="s">
        <v>38</v>
      </c>
      <c r="B111" s="50" t="s">
        <v>76</v>
      </c>
      <c r="C111" s="36" t="s">
        <v>5</v>
      </c>
      <c r="D111" s="115">
        <v>1572</v>
      </c>
      <c r="E111" s="121">
        <v>25501505.989999998</v>
      </c>
      <c r="F111" s="50" t="s">
        <v>80</v>
      </c>
      <c r="G111" s="36" t="s">
        <v>5</v>
      </c>
      <c r="H111" s="109">
        <v>1850</v>
      </c>
      <c r="I111" s="212">
        <v>39270002</v>
      </c>
      <c r="J111" s="109">
        <v>523</v>
      </c>
      <c r="K111" s="203">
        <v>4488001</v>
      </c>
      <c r="L111" s="68">
        <f t="shared" ref="L111:M113" si="56">+H111+J111</f>
        <v>2373</v>
      </c>
      <c r="M111" s="206">
        <f t="shared" si="56"/>
        <v>43758003</v>
      </c>
      <c r="N111" s="56">
        <f t="shared" si="34"/>
        <v>3945</v>
      </c>
      <c r="O111" s="200">
        <f t="shared" si="34"/>
        <v>69259508.989999995</v>
      </c>
    </row>
    <row r="112" spans="1:15" x14ac:dyDescent="0.25">
      <c r="A112" s="60"/>
      <c r="B112" s="50" t="s">
        <v>76</v>
      </c>
      <c r="C112" s="36" t="s">
        <v>6</v>
      </c>
      <c r="D112" s="37">
        <v>0</v>
      </c>
      <c r="E112" s="112">
        <v>0</v>
      </c>
      <c r="F112" s="50" t="s">
        <v>80</v>
      </c>
      <c r="G112" s="36" t="s">
        <v>6</v>
      </c>
      <c r="H112" s="37">
        <v>2</v>
      </c>
      <c r="I112" s="210">
        <v>1058802</v>
      </c>
      <c r="J112" s="37">
        <v>0</v>
      </c>
      <c r="K112" s="196">
        <v>0</v>
      </c>
      <c r="L112" s="68">
        <f t="shared" si="56"/>
        <v>2</v>
      </c>
      <c r="M112" s="206">
        <f t="shared" si="56"/>
        <v>1058802</v>
      </c>
      <c r="N112" s="56">
        <f t="shared" si="34"/>
        <v>2</v>
      </c>
      <c r="O112" s="200">
        <f t="shared" si="34"/>
        <v>1058802</v>
      </c>
    </row>
    <row r="113" spans="1:15" x14ac:dyDescent="0.25">
      <c r="A113" s="60"/>
      <c r="B113" s="50" t="s">
        <v>78</v>
      </c>
      <c r="C113" s="36" t="s">
        <v>6</v>
      </c>
      <c r="D113" s="115">
        <v>104</v>
      </c>
      <c r="E113" s="121">
        <v>138248724.30000001</v>
      </c>
      <c r="F113" s="50" t="s">
        <v>78</v>
      </c>
      <c r="G113" s="36" t="s">
        <v>6</v>
      </c>
      <c r="H113" s="109">
        <v>82</v>
      </c>
      <c r="I113" s="212">
        <v>53887106</v>
      </c>
      <c r="J113" s="109">
        <v>74</v>
      </c>
      <c r="K113" s="203">
        <v>31656332</v>
      </c>
      <c r="L113" s="68">
        <f t="shared" si="56"/>
        <v>156</v>
      </c>
      <c r="M113" s="206">
        <f t="shared" si="56"/>
        <v>85543438</v>
      </c>
      <c r="N113" s="56">
        <f t="shared" si="34"/>
        <v>260</v>
      </c>
      <c r="O113" s="200">
        <f t="shared" si="34"/>
        <v>223792162.30000001</v>
      </c>
    </row>
    <row r="114" spans="1:15" x14ac:dyDescent="0.25">
      <c r="A114" s="61" t="s">
        <v>38</v>
      </c>
      <c r="B114" s="51"/>
      <c r="C114" s="38"/>
      <c r="D114" s="39">
        <f>SUM(D111:D113)</f>
        <v>1676</v>
      </c>
      <c r="E114" s="113">
        <f>SUM(E111:E113)</f>
        <v>163750230.29000002</v>
      </c>
      <c r="F114" s="51"/>
      <c r="G114" s="38"/>
      <c r="H114" s="39">
        <f t="shared" ref="H114:M114" si="57">SUM(H111:H113)</f>
        <v>1934</v>
      </c>
      <c r="I114" s="211">
        <f t="shared" si="57"/>
        <v>94215910</v>
      </c>
      <c r="J114" s="39">
        <f t="shared" si="57"/>
        <v>597</v>
      </c>
      <c r="K114" s="197">
        <f t="shared" si="57"/>
        <v>36144333</v>
      </c>
      <c r="L114" s="69">
        <f t="shared" si="57"/>
        <v>2531</v>
      </c>
      <c r="M114" s="207">
        <f t="shared" si="57"/>
        <v>130360243</v>
      </c>
      <c r="N114" s="57">
        <f t="shared" si="34"/>
        <v>4207</v>
      </c>
      <c r="O114" s="201">
        <f t="shared" si="34"/>
        <v>294110473.29000002</v>
      </c>
    </row>
    <row r="115" spans="1:15" x14ac:dyDescent="0.25">
      <c r="A115" s="60" t="s">
        <v>39</v>
      </c>
      <c r="B115" s="50" t="s">
        <v>76</v>
      </c>
      <c r="C115" s="36" t="s">
        <v>5</v>
      </c>
      <c r="D115" s="115">
        <v>6052</v>
      </c>
      <c r="E115" s="121">
        <v>93065118.25</v>
      </c>
      <c r="F115" s="50" t="s">
        <v>80</v>
      </c>
      <c r="G115" s="36" t="s">
        <v>5</v>
      </c>
      <c r="H115" s="109">
        <v>2396</v>
      </c>
      <c r="I115" s="212">
        <v>50447521</v>
      </c>
      <c r="J115" s="109">
        <v>828</v>
      </c>
      <c r="K115" s="203">
        <v>7263260</v>
      </c>
      <c r="L115" s="68">
        <f t="shared" ref="L115:M117" si="58">+H115+J115</f>
        <v>3224</v>
      </c>
      <c r="M115" s="206">
        <f t="shared" si="58"/>
        <v>57710781</v>
      </c>
      <c r="N115" s="56">
        <f t="shared" si="34"/>
        <v>9276</v>
      </c>
      <c r="O115" s="200">
        <f t="shared" si="34"/>
        <v>150775899.25</v>
      </c>
    </row>
    <row r="116" spans="1:15" x14ac:dyDescent="0.25">
      <c r="A116" s="60"/>
      <c r="B116" s="50" t="s">
        <v>76</v>
      </c>
      <c r="C116" s="36" t="s">
        <v>6</v>
      </c>
      <c r="D116" s="115">
        <v>6</v>
      </c>
      <c r="E116" s="121">
        <v>10270243.16</v>
      </c>
      <c r="F116" s="50" t="s">
        <v>80</v>
      </c>
      <c r="G116" s="36" t="s">
        <v>6</v>
      </c>
      <c r="H116" s="37">
        <v>4</v>
      </c>
      <c r="I116" s="210">
        <v>8150245</v>
      </c>
      <c r="J116" s="109">
        <v>3</v>
      </c>
      <c r="K116" s="203">
        <v>5325350</v>
      </c>
      <c r="L116" s="68">
        <f t="shared" si="58"/>
        <v>7</v>
      </c>
      <c r="M116" s="206">
        <f t="shared" si="58"/>
        <v>13475595</v>
      </c>
      <c r="N116" s="56">
        <f t="shared" si="34"/>
        <v>13</v>
      </c>
      <c r="O116" s="200">
        <f t="shared" si="34"/>
        <v>23745838.16</v>
      </c>
    </row>
    <row r="117" spans="1:15" x14ac:dyDescent="0.25">
      <c r="A117" s="60"/>
      <c r="B117" s="50" t="s">
        <v>78</v>
      </c>
      <c r="C117" s="36" t="s">
        <v>6</v>
      </c>
      <c r="D117" s="115">
        <v>150</v>
      </c>
      <c r="E117" s="121">
        <v>221721123.46000001</v>
      </c>
      <c r="F117" s="50" t="s">
        <v>78</v>
      </c>
      <c r="G117" s="36" t="s">
        <v>6</v>
      </c>
      <c r="H117" s="37">
        <v>89</v>
      </c>
      <c r="I117" s="210">
        <v>65479665</v>
      </c>
      <c r="J117" s="109">
        <v>40</v>
      </c>
      <c r="K117" s="203">
        <v>23681621</v>
      </c>
      <c r="L117" s="68">
        <f t="shared" si="58"/>
        <v>129</v>
      </c>
      <c r="M117" s="206">
        <f t="shared" si="58"/>
        <v>89161286</v>
      </c>
      <c r="N117" s="56">
        <f t="shared" si="34"/>
        <v>279</v>
      </c>
      <c r="O117" s="200">
        <f t="shared" si="34"/>
        <v>310882409.46000004</v>
      </c>
    </row>
    <row r="118" spans="1:15" x14ac:dyDescent="0.25">
      <c r="A118" s="61" t="s">
        <v>39</v>
      </c>
      <c r="B118" s="51"/>
      <c r="C118" s="38"/>
      <c r="D118" s="39">
        <f>SUM(D115:D117)</f>
        <v>6208</v>
      </c>
      <c r="E118" s="113">
        <f>SUM(E115:E117)</f>
        <v>325056484.87</v>
      </c>
      <c r="F118" s="51"/>
      <c r="G118" s="38"/>
      <c r="H118" s="39">
        <f t="shared" ref="H118:M118" si="59">SUM(H115:H117)</f>
        <v>2489</v>
      </c>
      <c r="I118" s="211">
        <f t="shared" si="59"/>
        <v>124077431</v>
      </c>
      <c r="J118" s="39">
        <f t="shared" si="59"/>
        <v>871</v>
      </c>
      <c r="K118" s="197">
        <f t="shared" si="59"/>
        <v>36270231</v>
      </c>
      <c r="L118" s="69">
        <f t="shared" si="59"/>
        <v>3360</v>
      </c>
      <c r="M118" s="207">
        <f t="shared" si="59"/>
        <v>160347662</v>
      </c>
      <c r="N118" s="57">
        <f t="shared" si="34"/>
        <v>9568</v>
      </c>
      <c r="O118" s="201">
        <f t="shared" si="34"/>
        <v>485404146.87</v>
      </c>
    </row>
    <row r="119" spans="1:15" x14ac:dyDescent="0.25">
      <c r="A119" s="60" t="s">
        <v>40</v>
      </c>
      <c r="B119" s="50" t="s">
        <v>76</v>
      </c>
      <c r="C119" s="36" t="s">
        <v>5</v>
      </c>
      <c r="D119" s="115">
        <v>770</v>
      </c>
      <c r="E119" s="121">
        <v>12289916.9</v>
      </c>
      <c r="F119" s="50" t="s">
        <v>80</v>
      </c>
      <c r="G119" s="36" t="s">
        <v>5</v>
      </c>
      <c r="H119" s="109">
        <v>257</v>
      </c>
      <c r="I119" s="212">
        <v>5404586</v>
      </c>
      <c r="J119" s="109">
        <v>76</v>
      </c>
      <c r="K119" s="203">
        <v>670085</v>
      </c>
      <c r="L119" s="68">
        <f t="shared" ref="L119:M121" si="60">+H119+J119</f>
        <v>333</v>
      </c>
      <c r="M119" s="206">
        <f t="shared" si="60"/>
        <v>6074671</v>
      </c>
      <c r="N119" s="56">
        <f t="shared" si="34"/>
        <v>1103</v>
      </c>
      <c r="O119" s="200">
        <f t="shared" si="34"/>
        <v>18364587.899999999</v>
      </c>
    </row>
    <row r="120" spans="1:15" x14ac:dyDescent="0.25">
      <c r="A120" s="60"/>
      <c r="B120" s="50" t="s">
        <v>76</v>
      </c>
      <c r="C120" s="36" t="s">
        <v>6</v>
      </c>
      <c r="D120" s="115">
        <v>5</v>
      </c>
      <c r="E120" s="121">
        <v>2738148</v>
      </c>
      <c r="F120" s="50" t="s">
        <v>80</v>
      </c>
      <c r="G120" s="36" t="s">
        <v>6</v>
      </c>
      <c r="H120" s="37">
        <v>0</v>
      </c>
      <c r="I120" s="210">
        <v>0</v>
      </c>
      <c r="J120" s="37">
        <v>0</v>
      </c>
      <c r="K120" s="196">
        <v>0</v>
      </c>
      <c r="L120" s="68">
        <f t="shared" si="60"/>
        <v>0</v>
      </c>
      <c r="M120" s="206">
        <f t="shared" si="60"/>
        <v>0</v>
      </c>
      <c r="N120" s="56">
        <f t="shared" si="34"/>
        <v>5</v>
      </c>
      <c r="O120" s="200">
        <f t="shared" si="34"/>
        <v>2738148</v>
      </c>
    </row>
    <row r="121" spans="1:15" x14ac:dyDescent="0.25">
      <c r="A121" s="60"/>
      <c r="B121" s="50" t="s">
        <v>78</v>
      </c>
      <c r="C121" s="36" t="s">
        <v>6</v>
      </c>
      <c r="D121" s="115">
        <v>46</v>
      </c>
      <c r="E121" s="121">
        <v>33276200.120000001</v>
      </c>
      <c r="F121" s="50" t="s">
        <v>78</v>
      </c>
      <c r="G121" s="36" t="s">
        <v>6</v>
      </c>
      <c r="H121" s="37">
        <v>29</v>
      </c>
      <c r="I121" s="210">
        <v>9614111</v>
      </c>
      <c r="J121" s="109">
        <v>12</v>
      </c>
      <c r="K121" s="203">
        <v>3959049</v>
      </c>
      <c r="L121" s="68">
        <f t="shared" si="60"/>
        <v>41</v>
      </c>
      <c r="M121" s="206">
        <f t="shared" si="60"/>
        <v>13573160</v>
      </c>
      <c r="N121" s="56">
        <f t="shared" si="34"/>
        <v>87</v>
      </c>
      <c r="O121" s="200">
        <f t="shared" si="34"/>
        <v>46849360.120000005</v>
      </c>
    </row>
    <row r="122" spans="1:15" x14ac:dyDescent="0.25">
      <c r="A122" s="61" t="s">
        <v>40</v>
      </c>
      <c r="B122" s="51"/>
      <c r="C122" s="38"/>
      <c r="D122" s="39">
        <f>SUM(D119:D121)</f>
        <v>821</v>
      </c>
      <c r="E122" s="113">
        <f>SUM(E119:E121)</f>
        <v>48304265.020000003</v>
      </c>
      <c r="F122" s="51"/>
      <c r="G122" s="38"/>
      <c r="H122" s="39">
        <f t="shared" ref="H122:M122" si="61">SUM(H119:H121)</f>
        <v>286</v>
      </c>
      <c r="I122" s="211">
        <f t="shared" si="61"/>
        <v>15018697</v>
      </c>
      <c r="J122" s="39">
        <f t="shared" si="61"/>
        <v>88</v>
      </c>
      <c r="K122" s="197">
        <f t="shared" si="61"/>
        <v>4629134</v>
      </c>
      <c r="L122" s="69">
        <f t="shared" si="61"/>
        <v>374</v>
      </c>
      <c r="M122" s="207">
        <f t="shared" si="61"/>
        <v>19647831</v>
      </c>
      <c r="N122" s="57">
        <f t="shared" si="34"/>
        <v>1195</v>
      </c>
      <c r="O122" s="201">
        <f t="shared" si="34"/>
        <v>67952096.020000011</v>
      </c>
    </row>
    <row r="123" spans="1:15" x14ac:dyDescent="0.25">
      <c r="A123" s="60" t="s">
        <v>41</v>
      </c>
      <c r="B123" s="50" t="s">
        <v>76</v>
      </c>
      <c r="C123" s="36" t="s">
        <v>5</v>
      </c>
      <c r="D123" s="115">
        <v>1958</v>
      </c>
      <c r="E123" s="121">
        <v>29857252.620000001</v>
      </c>
      <c r="F123" s="50" t="s">
        <v>80</v>
      </c>
      <c r="G123" s="36" t="s">
        <v>5</v>
      </c>
      <c r="H123" s="109">
        <v>509</v>
      </c>
      <c r="I123" s="212">
        <v>10504598</v>
      </c>
      <c r="J123" s="109">
        <v>69</v>
      </c>
      <c r="K123" s="203">
        <v>616743</v>
      </c>
      <c r="L123" s="68">
        <f t="shared" ref="L123:M125" si="62">+H123+J123</f>
        <v>578</v>
      </c>
      <c r="M123" s="206">
        <f t="shared" si="62"/>
        <v>11121341</v>
      </c>
      <c r="N123" s="56">
        <f t="shared" si="34"/>
        <v>2536</v>
      </c>
      <c r="O123" s="200">
        <f t="shared" si="34"/>
        <v>40978593.620000005</v>
      </c>
    </row>
    <row r="124" spans="1:15" x14ac:dyDescent="0.25">
      <c r="A124" s="60"/>
      <c r="B124" s="50" t="s">
        <v>76</v>
      </c>
      <c r="C124" s="36" t="s">
        <v>6</v>
      </c>
      <c r="D124" s="115">
        <v>8</v>
      </c>
      <c r="E124" s="121">
        <v>7557808.0899999999</v>
      </c>
      <c r="F124" s="50" t="s">
        <v>80</v>
      </c>
      <c r="G124" s="36" t="s">
        <v>6</v>
      </c>
      <c r="H124" s="37">
        <v>3</v>
      </c>
      <c r="I124" s="210">
        <v>2561362.38</v>
      </c>
      <c r="J124" s="109">
        <v>1</v>
      </c>
      <c r="K124" s="203">
        <v>725000</v>
      </c>
      <c r="L124" s="68">
        <f t="shared" si="62"/>
        <v>4</v>
      </c>
      <c r="M124" s="206">
        <f t="shared" si="62"/>
        <v>3286362.38</v>
      </c>
      <c r="N124" s="56">
        <f t="shared" si="34"/>
        <v>12</v>
      </c>
      <c r="O124" s="200">
        <f t="shared" si="34"/>
        <v>10844170.469999999</v>
      </c>
    </row>
    <row r="125" spans="1:15" x14ac:dyDescent="0.25">
      <c r="A125" s="60"/>
      <c r="B125" s="50" t="s">
        <v>78</v>
      </c>
      <c r="C125" s="36" t="s">
        <v>6</v>
      </c>
      <c r="D125" s="115">
        <v>63</v>
      </c>
      <c r="E125" s="121">
        <v>43801174.469999999</v>
      </c>
      <c r="F125" s="50" t="s">
        <v>78</v>
      </c>
      <c r="G125" s="36" t="s">
        <v>6</v>
      </c>
      <c r="H125" s="37">
        <v>41</v>
      </c>
      <c r="I125" s="210">
        <v>14903166.77</v>
      </c>
      <c r="J125" s="109">
        <v>54</v>
      </c>
      <c r="K125" s="203">
        <v>13394017.85</v>
      </c>
      <c r="L125" s="68">
        <f t="shared" si="62"/>
        <v>95</v>
      </c>
      <c r="M125" s="206">
        <f t="shared" si="62"/>
        <v>28297184.619999997</v>
      </c>
      <c r="N125" s="56">
        <f t="shared" si="34"/>
        <v>158</v>
      </c>
      <c r="O125" s="200">
        <f t="shared" si="34"/>
        <v>72098359.090000004</v>
      </c>
    </row>
    <row r="126" spans="1:15" x14ac:dyDescent="0.25">
      <c r="A126" s="61" t="s">
        <v>41</v>
      </c>
      <c r="B126" s="51"/>
      <c r="C126" s="38"/>
      <c r="D126" s="39">
        <f>SUM(D123:D125)</f>
        <v>2029</v>
      </c>
      <c r="E126" s="113">
        <f>SUM(E123:E125)</f>
        <v>81216235.180000007</v>
      </c>
      <c r="F126" s="51"/>
      <c r="G126" s="38"/>
      <c r="H126" s="39">
        <f t="shared" ref="H126:M126" si="63">SUM(H123:H125)</f>
        <v>553</v>
      </c>
      <c r="I126" s="211">
        <f t="shared" si="63"/>
        <v>27969127.149999999</v>
      </c>
      <c r="J126" s="39">
        <f t="shared" si="63"/>
        <v>124</v>
      </c>
      <c r="K126" s="197">
        <f t="shared" si="63"/>
        <v>14735760.85</v>
      </c>
      <c r="L126" s="69">
        <f t="shared" si="63"/>
        <v>677</v>
      </c>
      <c r="M126" s="207">
        <f t="shared" si="63"/>
        <v>42704888</v>
      </c>
      <c r="N126" s="57">
        <f t="shared" si="34"/>
        <v>2706</v>
      </c>
      <c r="O126" s="201">
        <f t="shared" si="34"/>
        <v>123921123.18000001</v>
      </c>
    </row>
    <row r="127" spans="1:15" x14ac:dyDescent="0.25">
      <c r="A127" s="60" t="s">
        <v>42</v>
      </c>
      <c r="B127" s="50" t="s">
        <v>76</v>
      </c>
      <c r="C127" s="36" t="s">
        <v>5</v>
      </c>
      <c r="D127" s="115">
        <v>1386</v>
      </c>
      <c r="E127" s="121">
        <v>22242802.960000001</v>
      </c>
      <c r="F127" s="50" t="s">
        <v>80</v>
      </c>
      <c r="G127" s="36" t="s">
        <v>5</v>
      </c>
      <c r="H127" s="109">
        <v>271</v>
      </c>
      <c r="I127" s="212">
        <v>5574592</v>
      </c>
      <c r="J127" s="109">
        <v>23</v>
      </c>
      <c r="K127" s="203">
        <v>195500</v>
      </c>
      <c r="L127" s="68">
        <f t="shared" ref="L127:M129" si="64">+H127+J127</f>
        <v>294</v>
      </c>
      <c r="M127" s="206">
        <f t="shared" si="64"/>
        <v>5770092</v>
      </c>
      <c r="N127" s="56">
        <f t="shared" si="34"/>
        <v>1680</v>
      </c>
      <c r="O127" s="200">
        <f t="shared" si="34"/>
        <v>28012894.960000001</v>
      </c>
    </row>
    <row r="128" spans="1:15" x14ac:dyDescent="0.25">
      <c r="A128" s="60"/>
      <c r="B128" s="50" t="s">
        <v>76</v>
      </c>
      <c r="C128" s="36" t="s">
        <v>6</v>
      </c>
      <c r="D128" s="115">
        <v>1</v>
      </c>
      <c r="E128" s="121">
        <v>0</v>
      </c>
      <c r="F128" s="50" t="s">
        <v>80</v>
      </c>
      <c r="G128" s="36" t="s">
        <v>6</v>
      </c>
      <c r="H128" s="37">
        <v>1</v>
      </c>
      <c r="I128" s="210">
        <v>38750</v>
      </c>
      <c r="J128" s="37">
        <v>0</v>
      </c>
      <c r="K128" s="196">
        <v>0</v>
      </c>
      <c r="L128" s="68">
        <f t="shared" si="64"/>
        <v>1</v>
      </c>
      <c r="M128" s="206">
        <f t="shared" si="64"/>
        <v>38750</v>
      </c>
      <c r="N128" s="56">
        <f t="shared" si="34"/>
        <v>2</v>
      </c>
      <c r="O128" s="200">
        <f t="shared" si="34"/>
        <v>38750</v>
      </c>
    </row>
    <row r="129" spans="1:15" x14ac:dyDescent="0.25">
      <c r="A129" s="60"/>
      <c r="B129" s="50" t="s">
        <v>78</v>
      </c>
      <c r="C129" s="36" t="s">
        <v>6</v>
      </c>
      <c r="D129" s="115">
        <v>30</v>
      </c>
      <c r="E129" s="121">
        <v>41223699.869999997</v>
      </c>
      <c r="F129" s="50" t="s">
        <v>78</v>
      </c>
      <c r="G129" s="36" t="s">
        <v>6</v>
      </c>
      <c r="H129" s="37">
        <v>22</v>
      </c>
      <c r="I129" s="210">
        <v>15527764.210000001</v>
      </c>
      <c r="J129" s="109">
        <v>3</v>
      </c>
      <c r="K129" s="196">
        <v>788002.87</v>
      </c>
      <c r="L129" s="68">
        <f t="shared" si="64"/>
        <v>25</v>
      </c>
      <c r="M129" s="206">
        <f t="shared" si="64"/>
        <v>16315767.08</v>
      </c>
      <c r="N129" s="56">
        <f t="shared" si="34"/>
        <v>55</v>
      </c>
      <c r="O129" s="200">
        <f t="shared" si="34"/>
        <v>57539466.949999996</v>
      </c>
    </row>
    <row r="130" spans="1:15" x14ac:dyDescent="0.25">
      <c r="A130" s="61" t="s">
        <v>42</v>
      </c>
      <c r="B130" s="51"/>
      <c r="C130" s="38"/>
      <c r="D130" s="39">
        <f>SUM(D127:D129)</f>
        <v>1417</v>
      </c>
      <c r="E130" s="113">
        <f>SUM(E127:E129)</f>
        <v>63466502.829999998</v>
      </c>
      <c r="F130" s="51"/>
      <c r="G130" s="38"/>
      <c r="H130" s="39">
        <f t="shared" ref="H130:M130" si="65">SUM(H127:H129)</f>
        <v>294</v>
      </c>
      <c r="I130" s="211">
        <f t="shared" si="65"/>
        <v>21141106.210000001</v>
      </c>
      <c r="J130" s="39">
        <f t="shared" si="65"/>
        <v>26</v>
      </c>
      <c r="K130" s="197">
        <f t="shared" si="65"/>
        <v>983502.87</v>
      </c>
      <c r="L130" s="69">
        <f t="shared" si="65"/>
        <v>320</v>
      </c>
      <c r="M130" s="207">
        <f t="shared" si="65"/>
        <v>22124609.079999998</v>
      </c>
      <c r="N130" s="57">
        <f t="shared" si="34"/>
        <v>1737</v>
      </c>
      <c r="O130" s="201">
        <f t="shared" si="34"/>
        <v>85591111.909999996</v>
      </c>
    </row>
    <row r="131" spans="1:15" x14ac:dyDescent="0.25">
      <c r="A131" s="60" t="s">
        <v>43</v>
      </c>
      <c r="B131" s="50" t="s">
        <v>76</v>
      </c>
      <c r="C131" s="36" t="s">
        <v>5</v>
      </c>
      <c r="D131" s="115">
        <v>2392</v>
      </c>
      <c r="E131" s="121">
        <v>35871959.109999999</v>
      </c>
      <c r="F131" s="50" t="s">
        <v>80</v>
      </c>
      <c r="G131" s="36" t="s">
        <v>5</v>
      </c>
      <c r="H131" s="109">
        <v>118</v>
      </c>
      <c r="I131" s="212">
        <v>2436670</v>
      </c>
      <c r="J131" s="37">
        <v>0</v>
      </c>
      <c r="K131" s="196">
        <v>0</v>
      </c>
      <c r="L131" s="68">
        <f t="shared" ref="L131:M133" si="66">+H131+J131</f>
        <v>118</v>
      </c>
      <c r="M131" s="206">
        <f t="shared" si="66"/>
        <v>2436670</v>
      </c>
      <c r="N131" s="56">
        <f t="shared" ref="N131:O198" si="67">+L131+D131</f>
        <v>2510</v>
      </c>
      <c r="O131" s="200">
        <f t="shared" si="67"/>
        <v>38308629.109999999</v>
      </c>
    </row>
    <row r="132" spans="1:15" x14ac:dyDescent="0.25">
      <c r="A132" s="60"/>
      <c r="B132" s="50" t="s">
        <v>76</v>
      </c>
      <c r="C132" s="36" t="s">
        <v>6</v>
      </c>
      <c r="D132" s="115">
        <v>6</v>
      </c>
      <c r="E132" s="121">
        <v>8371181.7599999998</v>
      </c>
      <c r="F132" s="50" t="s">
        <v>80</v>
      </c>
      <c r="G132" s="36" t="s">
        <v>6</v>
      </c>
      <c r="H132" s="37">
        <v>0</v>
      </c>
      <c r="I132" s="210">
        <v>0</v>
      </c>
      <c r="J132" s="37">
        <v>0</v>
      </c>
      <c r="K132" s="196">
        <v>0</v>
      </c>
      <c r="L132" s="68">
        <f t="shared" si="66"/>
        <v>0</v>
      </c>
      <c r="M132" s="206">
        <f t="shared" si="66"/>
        <v>0</v>
      </c>
      <c r="N132" s="56">
        <f t="shared" si="67"/>
        <v>6</v>
      </c>
      <c r="O132" s="200">
        <f t="shared" si="67"/>
        <v>8371181.7599999998</v>
      </c>
    </row>
    <row r="133" spans="1:15" x14ac:dyDescent="0.25">
      <c r="A133" s="60"/>
      <c r="B133" s="50" t="s">
        <v>78</v>
      </c>
      <c r="C133" s="36" t="s">
        <v>6</v>
      </c>
      <c r="D133" s="115">
        <v>25</v>
      </c>
      <c r="E133" s="121">
        <v>35084446.259999998</v>
      </c>
      <c r="F133" s="50" t="s">
        <v>78</v>
      </c>
      <c r="G133" s="36" t="s">
        <v>6</v>
      </c>
      <c r="H133" s="37">
        <v>10</v>
      </c>
      <c r="I133" s="210">
        <v>3236444.18</v>
      </c>
      <c r="J133" s="37">
        <v>0</v>
      </c>
      <c r="K133" s="196">
        <v>0</v>
      </c>
      <c r="L133" s="68">
        <f t="shared" si="66"/>
        <v>10</v>
      </c>
      <c r="M133" s="206">
        <f t="shared" si="66"/>
        <v>3236444.18</v>
      </c>
      <c r="N133" s="56">
        <f t="shared" si="67"/>
        <v>35</v>
      </c>
      <c r="O133" s="200">
        <f t="shared" si="67"/>
        <v>38320890.439999998</v>
      </c>
    </row>
    <row r="134" spans="1:15" x14ac:dyDescent="0.25">
      <c r="A134" s="61" t="s">
        <v>43</v>
      </c>
      <c r="B134" s="52"/>
      <c r="C134" s="42"/>
      <c r="D134" s="39">
        <f>SUM(D131:D133)</f>
        <v>2423</v>
      </c>
      <c r="E134" s="113">
        <f>SUM(E131:E133)</f>
        <v>79327587.129999995</v>
      </c>
      <c r="F134" s="52"/>
      <c r="G134" s="42"/>
      <c r="H134" s="39">
        <f t="shared" ref="H134:M134" si="68">SUM(H131:H133)</f>
        <v>128</v>
      </c>
      <c r="I134" s="211">
        <f t="shared" si="68"/>
        <v>5673114.1799999997</v>
      </c>
      <c r="J134" s="39">
        <f t="shared" si="68"/>
        <v>0</v>
      </c>
      <c r="K134" s="197">
        <f t="shared" si="68"/>
        <v>0</v>
      </c>
      <c r="L134" s="69">
        <f t="shared" si="68"/>
        <v>128</v>
      </c>
      <c r="M134" s="207">
        <f t="shared" si="68"/>
        <v>5673114.1799999997</v>
      </c>
      <c r="N134" s="57">
        <f t="shared" si="67"/>
        <v>2551</v>
      </c>
      <c r="O134" s="201">
        <f t="shared" si="67"/>
        <v>85000701.310000002</v>
      </c>
    </row>
    <row r="135" spans="1:15" x14ac:dyDescent="0.25">
      <c r="A135" s="60" t="s">
        <v>44</v>
      </c>
      <c r="B135" s="50" t="s">
        <v>76</v>
      </c>
      <c r="C135" s="36" t="s">
        <v>5</v>
      </c>
      <c r="D135" s="115">
        <v>8566</v>
      </c>
      <c r="E135" s="121">
        <v>137952857.86000001</v>
      </c>
      <c r="F135" s="50" t="s">
        <v>80</v>
      </c>
      <c r="G135" s="36" t="s">
        <v>5</v>
      </c>
      <c r="H135" s="109">
        <v>1838</v>
      </c>
      <c r="I135" s="212">
        <v>38547524</v>
      </c>
      <c r="J135" s="109">
        <v>458</v>
      </c>
      <c r="K135" s="203">
        <v>4000672</v>
      </c>
      <c r="L135" s="68">
        <f t="shared" ref="L135:M137" si="69">+H135+J135</f>
        <v>2296</v>
      </c>
      <c r="M135" s="206">
        <f t="shared" si="69"/>
        <v>42548196</v>
      </c>
      <c r="N135" s="56">
        <f t="shared" si="67"/>
        <v>10862</v>
      </c>
      <c r="O135" s="200">
        <f t="shared" si="67"/>
        <v>180501053.86000001</v>
      </c>
    </row>
    <row r="136" spans="1:15" x14ac:dyDescent="0.25">
      <c r="A136" s="60"/>
      <c r="B136" s="50" t="s">
        <v>76</v>
      </c>
      <c r="C136" s="36" t="s">
        <v>6</v>
      </c>
      <c r="D136" s="115">
        <v>12</v>
      </c>
      <c r="E136" s="121">
        <v>28190710.609999999</v>
      </c>
      <c r="F136" s="50" t="s">
        <v>80</v>
      </c>
      <c r="G136" s="36" t="s">
        <v>6</v>
      </c>
      <c r="H136" s="37">
        <v>2</v>
      </c>
      <c r="I136" s="210">
        <v>2939024.03</v>
      </c>
      <c r="J136" s="37">
        <v>2</v>
      </c>
      <c r="K136" s="203">
        <v>1009850.65</v>
      </c>
      <c r="L136" s="68">
        <f t="shared" si="69"/>
        <v>4</v>
      </c>
      <c r="M136" s="206">
        <f t="shared" si="69"/>
        <v>3948874.6799999997</v>
      </c>
      <c r="N136" s="56">
        <f t="shared" si="67"/>
        <v>16</v>
      </c>
      <c r="O136" s="200">
        <f t="shared" si="67"/>
        <v>32139585.289999999</v>
      </c>
    </row>
    <row r="137" spans="1:15" x14ac:dyDescent="0.25">
      <c r="A137" s="60"/>
      <c r="B137" s="50" t="s">
        <v>78</v>
      </c>
      <c r="C137" s="36" t="s">
        <v>6</v>
      </c>
      <c r="D137" s="115">
        <v>77</v>
      </c>
      <c r="E137" s="121">
        <v>179548830.59999999</v>
      </c>
      <c r="F137" s="50" t="s">
        <v>78</v>
      </c>
      <c r="G137" s="36" t="s">
        <v>6</v>
      </c>
      <c r="H137" s="37">
        <v>46</v>
      </c>
      <c r="I137" s="210">
        <v>51732971.920000002</v>
      </c>
      <c r="J137" s="109">
        <v>49</v>
      </c>
      <c r="K137" s="203">
        <v>35220460.109999999</v>
      </c>
      <c r="L137" s="68">
        <f t="shared" si="69"/>
        <v>95</v>
      </c>
      <c r="M137" s="206">
        <f t="shared" si="69"/>
        <v>86953432.030000001</v>
      </c>
      <c r="N137" s="56">
        <f t="shared" si="67"/>
        <v>172</v>
      </c>
      <c r="O137" s="200">
        <f t="shared" si="67"/>
        <v>266502262.63</v>
      </c>
    </row>
    <row r="138" spans="1:15" x14ac:dyDescent="0.25">
      <c r="A138" s="61" t="s">
        <v>44</v>
      </c>
      <c r="B138" s="51"/>
      <c r="C138" s="38"/>
      <c r="D138" s="39">
        <f>SUM(D135:D137)</f>
        <v>8655</v>
      </c>
      <c r="E138" s="113">
        <f>SUM(E135:E137)</f>
        <v>345692399.07000005</v>
      </c>
      <c r="F138" s="51"/>
      <c r="G138" s="38"/>
      <c r="H138" s="39">
        <f t="shared" ref="H138:M138" si="70">SUM(H135:H137)</f>
        <v>1886</v>
      </c>
      <c r="I138" s="211">
        <f t="shared" si="70"/>
        <v>93219519.950000003</v>
      </c>
      <c r="J138" s="39">
        <f t="shared" si="70"/>
        <v>509</v>
      </c>
      <c r="K138" s="197">
        <f t="shared" si="70"/>
        <v>40230982.759999998</v>
      </c>
      <c r="L138" s="69">
        <f t="shared" si="70"/>
        <v>2395</v>
      </c>
      <c r="M138" s="207">
        <f t="shared" si="70"/>
        <v>133450502.71000001</v>
      </c>
      <c r="N138" s="57">
        <f t="shared" si="67"/>
        <v>11050</v>
      </c>
      <c r="O138" s="201">
        <f t="shared" si="67"/>
        <v>479142901.78000009</v>
      </c>
    </row>
    <row r="139" spans="1:15" x14ac:dyDescent="0.25">
      <c r="A139" s="60" t="s">
        <v>45</v>
      </c>
      <c r="B139" s="50" t="s">
        <v>76</v>
      </c>
      <c r="C139" s="36" t="s">
        <v>5</v>
      </c>
      <c r="D139" s="115">
        <v>964</v>
      </c>
      <c r="E139" s="121">
        <v>15261028.279999999</v>
      </c>
      <c r="F139" s="50" t="s">
        <v>80</v>
      </c>
      <c r="G139" s="36" t="s">
        <v>5</v>
      </c>
      <c r="H139" s="109">
        <v>1403</v>
      </c>
      <c r="I139" s="212">
        <v>29778335</v>
      </c>
      <c r="J139" s="109">
        <v>355</v>
      </c>
      <c r="K139" s="203">
        <v>3041585</v>
      </c>
      <c r="L139" s="68">
        <f t="shared" ref="L139:M141" si="71">+H139+J139</f>
        <v>1758</v>
      </c>
      <c r="M139" s="206">
        <f t="shared" si="71"/>
        <v>32819920</v>
      </c>
      <c r="N139" s="56">
        <f t="shared" si="67"/>
        <v>2722</v>
      </c>
      <c r="O139" s="200">
        <f t="shared" si="67"/>
        <v>48080948.280000001</v>
      </c>
    </row>
    <row r="140" spans="1:15" x14ac:dyDescent="0.25">
      <c r="A140" s="60"/>
      <c r="B140" s="50" t="s">
        <v>76</v>
      </c>
      <c r="C140" s="36" t="s">
        <v>6</v>
      </c>
      <c r="D140" s="115">
        <v>1</v>
      </c>
      <c r="E140" s="121">
        <v>1503765</v>
      </c>
      <c r="F140" s="50" t="s">
        <v>80</v>
      </c>
      <c r="G140" s="36" t="s">
        <v>6</v>
      </c>
      <c r="H140" s="37">
        <v>0</v>
      </c>
      <c r="I140" s="210">
        <v>0</v>
      </c>
      <c r="J140" s="37">
        <v>0</v>
      </c>
      <c r="K140" s="196">
        <v>0</v>
      </c>
      <c r="L140" s="68">
        <f t="shared" si="71"/>
        <v>0</v>
      </c>
      <c r="M140" s="206">
        <f t="shared" si="71"/>
        <v>0</v>
      </c>
      <c r="N140" s="56">
        <f t="shared" si="67"/>
        <v>1</v>
      </c>
      <c r="O140" s="200">
        <f t="shared" si="67"/>
        <v>1503765</v>
      </c>
    </row>
    <row r="141" spans="1:15" x14ac:dyDescent="0.25">
      <c r="A141" s="60"/>
      <c r="B141" s="50" t="s">
        <v>78</v>
      </c>
      <c r="C141" s="36" t="s">
        <v>6</v>
      </c>
      <c r="D141" s="115">
        <v>34</v>
      </c>
      <c r="E141" s="121">
        <v>32496194.989999998</v>
      </c>
      <c r="F141" s="50" t="s">
        <v>78</v>
      </c>
      <c r="G141" s="36" t="s">
        <v>6</v>
      </c>
      <c r="H141" s="37">
        <v>33</v>
      </c>
      <c r="I141" s="210">
        <v>27655723</v>
      </c>
      <c r="J141" s="37">
        <v>20</v>
      </c>
      <c r="K141" s="203">
        <v>13925914</v>
      </c>
      <c r="L141" s="68">
        <f t="shared" si="71"/>
        <v>53</v>
      </c>
      <c r="M141" s="206">
        <f t="shared" si="71"/>
        <v>41581637</v>
      </c>
      <c r="N141" s="56">
        <f t="shared" si="67"/>
        <v>87</v>
      </c>
      <c r="O141" s="200">
        <f t="shared" si="67"/>
        <v>74077831.989999995</v>
      </c>
    </row>
    <row r="142" spans="1:15" x14ac:dyDescent="0.25">
      <c r="A142" s="61" t="s">
        <v>45</v>
      </c>
      <c r="B142" s="51"/>
      <c r="C142" s="38"/>
      <c r="D142" s="39">
        <f>SUM(D139:D141)</f>
        <v>999</v>
      </c>
      <c r="E142" s="113">
        <f>SUM(E139:E141)</f>
        <v>49260988.269999996</v>
      </c>
      <c r="F142" s="51"/>
      <c r="G142" s="38"/>
      <c r="H142" s="39">
        <f t="shared" ref="H142:M142" si="72">SUM(H139:H141)</f>
        <v>1436</v>
      </c>
      <c r="I142" s="211">
        <f t="shared" si="72"/>
        <v>57434058</v>
      </c>
      <c r="J142" s="39">
        <f t="shared" si="72"/>
        <v>375</v>
      </c>
      <c r="K142" s="197">
        <f t="shared" si="72"/>
        <v>16967499</v>
      </c>
      <c r="L142" s="69">
        <f t="shared" si="72"/>
        <v>1811</v>
      </c>
      <c r="M142" s="207">
        <f t="shared" si="72"/>
        <v>74401557</v>
      </c>
      <c r="N142" s="57">
        <f t="shared" si="67"/>
        <v>2810</v>
      </c>
      <c r="O142" s="201">
        <f t="shared" si="67"/>
        <v>123662545.27</v>
      </c>
    </row>
    <row r="143" spans="1:15" x14ac:dyDescent="0.25">
      <c r="A143" s="60" t="s">
        <v>46</v>
      </c>
      <c r="B143" s="50" t="s">
        <v>76</v>
      </c>
      <c r="C143" s="36" t="s">
        <v>5</v>
      </c>
      <c r="D143" s="115">
        <v>14761</v>
      </c>
      <c r="E143" s="121">
        <v>231077401.25999999</v>
      </c>
      <c r="F143" s="50" t="s">
        <v>80</v>
      </c>
      <c r="G143" s="36" t="s">
        <v>5</v>
      </c>
      <c r="H143" s="109">
        <v>8104</v>
      </c>
      <c r="I143" s="212">
        <v>170680072</v>
      </c>
      <c r="J143" s="109">
        <v>2076</v>
      </c>
      <c r="K143" s="203">
        <v>17388197</v>
      </c>
      <c r="L143" s="68">
        <f t="shared" ref="L143:M145" si="73">+H143+J143</f>
        <v>10180</v>
      </c>
      <c r="M143" s="206">
        <f t="shared" si="73"/>
        <v>188068269</v>
      </c>
      <c r="N143" s="56">
        <f t="shared" si="67"/>
        <v>24941</v>
      </c>
      <c r="O143" s="200">
        <f t="shared" si="67"/>
        <v>419145670.25999999</v>
      </c>
    </row>
    <row r="144" spans="1:15" x14ac:dyDescent="0.25">
      <c r="A144" s="60"/>
      <c r="B144" s="50" t="s">
        <v>76</v>
      </c>
      <c r="C144" s="36" t="s">
        <v>6</v>
      </c>
      <c r="D144" s="115">
        <v>8</v>
      </c>
      <c r="E144" s="121">
        <v>14204383.380000001</v>
      </c>
      <c r="F144" s="50" t="s">
        <v>80</v>
      </c>
      <c r="G144" s="36" t="s">
        <v>6</v>
      </c>
      <c r="H144" s="37">
        <v>3</v>
      </c>
      <c r="I144" s="210">
        <v>4959085</v>
      </c>
      <c r="J144" s="41">
        <v>1</v>
      </c>
      <c r="K144" s="203">
        <v>1470366</v>
      </c>
      <c r="L144" s="68">
        <f t="shared" si="73"/>
        <v>4</v>
      </c>
      <c r="M144" s="206">
        <f t="shared" si="73"/>
        <v>6429451</v>
      </c>
      <c r="N144" s="56">
        <f t="shared" si="67"/>
        <v>12</v>
      </c>
      <c r="O144" s="200">
        <f t="shared" si="67"/>
        <v>20633834.380000003</v>
      </c>
    </row>
    <row r="145" spans="1:15" x14ac:dyDescent="0.25">
      <c r="A145" s="60"/>
      <c r="B145" s="50" t="s">
        <v>78</v>
      </c>
      <c r="C145" s="36" t="s">
        <v>6</v>
      </c>
      <c r="D145" s="115">
        <v>215</v>
      </c>
      <c r="E145" s="121">
        <v>397619873.51999998</v>
      </c>
      <c r="F145" s="50" t="s">
        <v>78</v>
      </c>
      <c r="G145" s="36" t="s">
        <v>6</v>
      </c>
      <c r="H145" s="37">
        <v>156</v>
      </c>
      <c r="I145" s="210">
        <v>200033410.30000001</v>
      </c>
      <c r="J145" s="109">
        <v>93</v>
      </c>
      <c r="K145" s="203">
        <v>91644814.079999998</v>
      </c>
      <c r="L145" s="68">
        <f t="shared" si="73"/>
        <v>249</v>
      </c>
      <c r="M145" s="206">
        <f t="shared" si="73"/>
        <v>291678224.38</v>
      </c>
      <c r="N145" s="56">
        <f t="shared" si="67"/>
        <v>464</v>
      </c>
      <c r="O145" s="200">
        <f t="shared" si="67"/>
        <v>689298097.89999998</v>
      </c>
    </row>
    <row r="146" spans="1:15" x14ac:dyDescent="0.25">
      <c r="A146" s="61" t="s">
        <v>46</v>
      </c>
      <c r="B146" s="51"/>
      <c r="C146" s="38"/>
      <c r="D146" s="39">
        <f>SUM(D143:D145)</f>
        <v>14984</v>
      </c>
      <c r="E146" s="113">
        <f>SUM(E143:E145)</f>
        <v>642901658.15999997</v>
      </c>
      <c r="F146" s="51"/>
      <c r="G146" s="38"/>
      <c r="H146" s="39">
        <f t="shared" ref="H146:M146" si="74">SUM(H143:H145)</f>
        <v>8263</v>
      </c>
      <c r="I146" s="211">
        <f t="shared" si="74"/>
        <v>375672567.30000001</v>
      </c>
      <c r="J146" s="39">
        <f t="shared" si="74"/>
        <v>2170</v>
      </c>
      <c r="K146" s="197">
        <f t="shared" si="74"/>
        <v>110503377.08</v>
      </c>
      <c r="L146" s="69">
        <f t="shared" si="74"/>
        <v>10433</v>
      </c>
      <c r="M146" s="207">
        <f t="shared" si="74"/>
        <v>486175944.38</v>
      </c>
      <c r="N146" s="57">
        <f t="shared" si="67"/>
        <v>25417</v>
      </c>
      <c r="O146" s="201">
        <f t="shared" si="67"/>
        <v>1129077602.54</v>
      </c>
    </row>
    <row r="147" spans="1:15" x14ac:dyDescent="0.25">
      <c r="A147" s="60" t="s">
        <v>47</v>
      </c>
      <c r="B147" s="50" t="s">
        <v>76</v>
      </c>
      <c r="C147" s="36" t="s">
        <v>5</v>
      </c>
      <c r="D147" s="115">
        <v>8859</v>
      </c>
      <c r="E147" s="121">
        <v>141929782.19</v>
      </c>
      <c r="F147" s="50" t="s">
        <v>80</v>
      </c>
      <c r="G147" s="36" t="s">
        <v>5</v>
      </c>
      <c r="H147" s="109">
        <v>3482</v>
      </c>
      <c r="I147" s="212">
        <v>73085876</v>
      </c>
      <c r="J147" s="109">
        <v>1016</v>
      </c>
      <c r="K147" s="203">
        <v>9226761</v>
      </c>
      <c r="L147" s="68">
        <f t="shared" ref="L147:M149" si="75">+H147+J147</f>
        <v>4498</v>
      </c>
      <c r="M147" s="206">
        <f t="shared" si="75"/>
        <v>82312637</v>
      </c>
      <c r="N147" s="56">
        <f t="shared" si="67"/>
        <v>13357</v>
      </c>
      <c r="O147" s="200">
        <f t="shared" si="67"/>
        <v>224242419.19</v>
      </c>
    </row>
    <row r="148" spans="1:15" x14ac:dyDescent="0.25">
      <c r="A148" s="60"/>
      <c r="B148" s="50" t="s">
        <v>76</v>
      </c>
      <c r="C148" s="36" t="s">
        <v>6</v>
      </c>
      <c r="D148" s="115">
        <v>5</v>
      </c>
      <c r="E148" s="121">
        <v>7378694.2300000004</v>
      </c>
      <c r="F148" s="50" t="s">
        <v>80</v>
      </c>
      <c r="G148" s="36" t="s">
        <v>6</v>
      </c>
      <c r="H148" s="37">
        <v>0</v>
      </c>
      <c r="I148" s="210">
        <v>0</v>
      </c>
      <c r="J148" s="37">
        <v>0</v>
      </c>
      <c r="K148" s="196">
        <v>0</v>
      </c>
      <c r="L148" s="68">
        <f t="shared" si="75"/>
        <v>0</v>
      </c>
      <c r="M148" s="206">
        <f t="shared" si="75"/>
        <v>0</v>
      </c>
      <c r="N148" s="56">
        <f t="shared" si="67"/>
        <v>5</v>
      </c>
      <c r="O148" s="200">
        <f t="shared" si="67"/>
        <v>7378694.2300000004</v>
      </c>
    </row>
    <row r="149" spans="1:15" x14ac:dyDescent="0.25">
      <c r="A149" s="60"/>
      <c r="B149" s="50" t="s">
        <v>78</v>
      </c>
      <c r="C149" s="36" t="s">
        <v>6</v>
      </c>
      <c r="D149" s="115">
        <v>97</v>
      </c>
      <c r="E149" s="121">
        <v>168012771.09999999</v>
      </c>
      <c r="F149" s="50" t="s">
        <v>78</v>
      </c>
      <c r="G149" s="36" t="s">
        <v>6</v>
      </c>
      <c r="H149" s="109">
        <v>68</v>
      </c>
      <c r="I149" s="212">
        <v>52164281.689999998</v>
      </c>
      <c r="J149" s="109">
        <v>39</v>
      </c>
      <c r="K149" s="203">
        <v>23599683.280000001</v>
      </c>
      <c r="L149" s="68">
        <f t="shared" si="75"/>
        <v>107</v>
      </c>
      <c r="M149" s="206">
        <f t="shared" si="75"/>
        <v>75763964.969999999</v>
      </c>
      <c r="N149" s="56">
        <f t="shared" si="67"/>
        <v>204</v>
      </c>
      <c r="O149" s="200">
        <f t="shared" si="67"/>
        <v>243776736.06999999</v>
      </c>
    </row>
    <row r="150" spans="1:15" x14ac:dyDescent="0.25">
      <c r="A150" s="61" t="s">
        <v>47</v>
      </c>
      <c r="B150" s="51"/>
      <c r="C150" s="38"/>
      <c r="D150" s="39">
        <f>SUM(D147:D149)</f>
        <v>8961</v>
      </c>
      <c r="E150" s="113">
        <f>SUM(E147:E149)</f>
        <v>317321247.51999998</v>
      </c>
      <c r="F150" s="51"/>
      <c r="G150" s="38"/>
      <c r="H150" s="39">
        <f t="shared" ref="H150:M150" si="76">SUM(H147:H149)</f>
        <v>3550</v>
      </c>
      <c r="I150" s="211">
        <f t="shared" si="76"/>
        <v>125250157.69</v>
      </c>
      <c r="J150" s="39">
        <f t="shared" si="76"/>
        <v>1055</v>
      </c>
      <c r="K150" s="197">
        <f t="shared" si="76"/>
        <v>32826444.280000001</v>
      </c>
      <c r="L150" s="69">
        <f t="shared" si="76"/>
        <v>4605</v>
      </c>
      <c r="M150" s="207">
        <f t="shared" si="76"/>
        <v>158076601.97</v>
      </c>
      <c r="N150" s="57">
        <f t="shared" si="67"/>
        <v>13566</v>
      </c>
      <c r="O150" s="201">
        <f t="shared" si="67"/>
        <v>475397849.49000001</v>
      </c>
    </row>
    <row r="151" spans="1:15" x14ac:dyDescent="0.25">
      <c r="A151" s="60" t="s">
        <v>48</v>
      </c>
      <c r="B151" s="50" t="s">
        <v>76</v>
      </c>
      <c r="C151" s="36" t="s">
        <v>5</v>
      </c>
      <c r="D151" s="115">
        <v>894</v>
      </c>
      <c r="E151" s="121">
        <v>13577872.890000001</v>
      </c>
      <c r="F151" s="50" t="s">
        <v>80</v>
      </c>
      <c r="G151" s="36" t="s">
        <v>5</v>
      </c>
      <c r="H151" s="37">
        <v>102</v>
      </c>
      <c r="I151" s="212">
        <v>2025840</v>
      </c>
      <c r="J151" s="37">
        <v>5</v>
      </c>
      <c r="K151" s="203">
        <v>39667</v>
      </c>
      <c r="L151" s="68">
        <f t="shared" ref="L151:M153" si="77">+H151+J151</f>
        <v>107</v>
      </c>
      <c r="M151" s="206">
        <f t="shared" si="77"/>
        <v>2065507</v>
      </c>
      <c r="N151" s="56">
        <f t="shared" si="67"/>
        <v>1001</v>
      </c>
      <c r="O151" s="200">
        <f t="shared" si="67"/>
        <v>15643379.890000001</v>
      </c>
    </row>
    <row r="152" spans="1:15" x14ac:dyDescent="0.25">
      <c r="A152" s="60"/>
      <c r="B152" s="50" t="s">
        <v>76</v>
      </c>
      <c r="C152" s="36" t="s">
        <v>6</v>
      </c>
      <c r="D152" s="115">
        <v>8</v>
      </c>
      <c r="E152" s="121">
        <v>2041867.88</v>
      </c>
      <c r="F152" s="50" t="s">
        <v>80</v>
      </c>
      <c r="G152" s="36" t="s">
        <v>6</v>
      </c>
      <c r="H152" s="37">
        <v>0</v>
      </c>
      <c r="I152" s="210">
        <v>0</v>
      </c>
      <c r="J152" s="37">
        <v>0</v>
      </c>
      <c r="K152" s="196">
        <v>0</v>
      </c>
      <c r="L152" s="68">
        <f t="shared" si="77"/>
        <v>0</v>
      </c>
      <c r="M152" s="206">
        <f t="shared" si="77"/>
        <v>0</v>
      </c>
      <c r="N152" s="56">
        <f t="shared" si="67"/>
        <v>8</v>
      </c>
      <c r="O152" s="200">
        <f t="shared" si="67"/>
        <v>2041867.88</v>
      </c>
    </row>
    <row r="153" spans="1:15" x14ac:dyDescent="0.25">
      <c r="A153" s="60"/>
      <c r="B153" s="50" t="s">
        <v>78</v>
      </c>
      <c r="C153" s="36" t="s">
        <v>6</v>
      </c>
      <c r="D153" s="115">
        <v>19</v>
      </c>
      <c r="E153" s="121">
        <v>18849794.949999999</v>
      </c>
      <c r="F153" s="50" t="s">
        <v>78</v>
      </c>
      <c r="G153" s="36" t="s">
        <v>6</v>
      </c>
      <c r="H153" s="37">
        <v>19</v>
      </c>
      <c r="I153" s="210">
        <v>8293254.1799999997</v>
      </c>
      <c r="J153" s="37">
        <v>4</v>
      </c>
      <c r="K153" s="196">
        <v>2176852.61</v>
      </c>
      <c r="L153" s="68">
        <f t="shared" si="77"/>
        <v>23</v>
      </c>
      <c r="M153" s="206">
        <f t="shared" si="77"/>
        <v>10470106.789999999</v>
      </c>
      <c r="N153" s="56">
        <f t="shared" si="67"/>
        <v>42</v>
      </c>
      <c r="O153" s="200">
        <f t="shared" si="67"/>
        <v>29319901.739999998</v>
      </c>
    </row>
    <row r="154" spans="1:15" x14ac:dyDescent="0.25">
      <c r="A154" s="61" t="s">
        <v>48</v>
      </c>
      <c r="B154" s="51"/>
      <c r="C154" s="38"/>
      <c r="D154" s="39">
        <f>SUM(D151:D153)</f>
        <v>921</v>
      </c>
      <c r="E154" s="113">
        <f>SUM(E151:E153)</f>
        <v>34469535.719999999</v>
      </c>
      <c r="F154" s="51"/>
      <c r="G154" s="38"/>
      <c r="H154" s="39">
        <f t="shared" ref="H154:M154" si="78">SUM(H151:H153)</f>
        <v>121</v>
      </c>
      <c r="I154" s="211">
        <f t="shared" si="78"/>
        <v>10319094.18</v>
      </c>
      <c r="J154" s="39">
        <f t="shared" si="78"/>
        <v>9</v>
      </c>
      <c r="K154" s="197">
        <f t="shared" si="78"/>
        <v>2216519.61</v>
      </c>
      <c r="L154" s="69">
        <f t="shared" si="78"/>
        <v>130</v>
      </c>
      <c r="M154" s="207">
        <f t="shared" si="78"/>
        <v>12535613.789999999</v>
      </c>
      <c r="N154" s="57">
        <f t="shared" si="67"/>
        <v>1051</v>
      </c>
      <c r="O154" s="201">
        <f t="shared" si="67"/>
        <v>47005149.509999998</v>
      </c>
    </row>
    <row r="155" spans="1:15" ht="15" customHeight="1" x14ac:dyDescent="0.25">
      <c r="A155" s="64" t="s">
        <v>49</v>
      </c>
      <c r="B155" s="50" t="s">
        <v>76</v>
      </c>
      <c r="C155" s="36" t="s">
        <v>5</v>
      </c>
      <c r="D155" s="37">
        <v>0</v>
      </c>
      <c r="E155" s="112">
        <v>0</v>
      </c>
      <c r="F155" s="50" t="s">
        <v>80</v>
      </c>
      <c r="G155" s="36" t="s">
        <v>5</v>
      </c>
      <c r="H155" s="37">
        <v>17</v>
      </c>
      <c r="I155" s="210">
        <v>361250</v>
      </c>
      <c r="J155" s="37">
        <v>0</v>
      </c>
      <c r="K155" s="196">
        <v>0</v>
      </c>
      <c r="L155" s="68">
        <f t="shared" ref="L155:L157" si="79">+H155+J155</f>
        <v>17</v>
      </c>
      <c r="M155" s="206">
        <f t="shared" ref="M155:M157" si="80">+I155+K155</f>
        <v>361250</v>
      </c>
      <c r="N155" s="56">
        <f t="shared" ref="N155:N158" si="81">+L155+D155</f>
        <v>17</v>
      </c>
      <c r="O155" s="200">
        <f t="shared" ref="O155:O158" si="82">+M155+E155</f>
        <v>361250</v>
      </c>
    </row>
    <row r="156" spans="1:15" x14ac:dyDescent="0.25">
      <c r="A156" s="60"/>
      <c r="B156" s="50" t="s">
        <v>76</v>
      </c>
      <c r="C156" s="36" t="s">
        <v>6</v>
      </c>
      <c r="D156" s="37">
        <v>0</v>
      </c>
      <c r="E156" s="112">
        <v>0</v>
      </c>
      <c r="F156" s="50" t="s">
        <v>80</v>
      </c>
      <c r="G156" s="36" t="s">
        <v>6</v>
      </c>
      <c r="H156" s="37">
        <v>1</v>
      </c>
      <c r="I156" s="210">
        <v>1403047.7</v>
      </c>
      <c r="J156" s="37">
        <v>0</v>
      </c>
      <c r="K156" s="196">
        <v>0</v>
      </c>
      <c r="L156" s="68">
        <f t="shared" si="79"/>
        <v>1</v>
      </c>
      <c r="M156" s="206">
        <f t="shared" si="80"/>
        <v>1403047.7</v>
      </c>
      <c r="N156" s="56">
        <f t="shared" si="81"/>
        <v>1</v>
      </c>
      <c r="O156" s="200">
        <f t="shared" si="82"/>
        <v>1403047.7</v>
      </c>
    </row>
    <row r="157" spans="1:15" x14ac:dyDescent="0.25">
      <c r="A157" s="60"/>
      <c r="B157" s="50" t="s">
        <v>78</v>
      </c>
      <c r="C157" s="36" t="s">
        <v>6</v>
      </c>
      <c r="D157" s="37">
        <v>0</v>
      </c>
      <c r="E157" s="112">
        <v>0</v>
      </c>
      <c r="F157" s="50" t="s">
        <v>78</v>
      </c>
      <c r="G157" s="36" t="s">
        <v>6</v>
      </c>
      <c r="H157" s="37">
        <v>0</v>
      </c>
      <c r="I157" s="210">
        <v>0</v>
      </c>
      <c r="J157" s="37">
        <v>0</v>
      </c>
      <c r="K157" s="196">
        <v>0</v>
      </c>
      <c r="L157" s="68">
        <f t="shared" si="79"/>
        <v>0</v>
      </c>
      <c r="M157" s="206">
        <f t="shared" si="80"/>
        <v>0</v>
      </c>
      <c r="N157" s="56">
        <f t="shared" si="81"/>
        <v>0</v>
      </c>
      <c r="O157" s="200">
        <f t="shared" si="82"/>
        <v>0</v>
      </c>
    </row>
    <row r="158" spans="1:15" ht="15" customHeight="1" x14ac:dyDescent="0.25">
      <c r="A158" s="65" t="s">
        <v>49</v>
      </c>
      <c r="B158" s="51"/>
      <c r="C158" s="38"/>
      <c r="D158" s="39">
        <f>SUM(D155:D157)</f>
        <v>0</v>
      </c>
      <c r="E158" s="113">
        <f>SUM(E155:E157)</f>
        <v>0</v>
      </c>
      <c r="F158" s="51"/>
      <c r="G158" s="38"/>
      <c r="H158" s="39">
        <f t="shared" ref="H158:M158" si="83">SUM(H155:H157)</f>
        <v>18</v>
      </c>
      <c r="I158" s="211">
        <f t="shared" si="83"/>
        <v>1764297.7</v>
      </c>
      <c r="J158" s="39">
        <f t="shared" si="83"/>
        <v>0</v>
      </c>
      <c r="K158" s="197">
        <f t="shared" si="83"/>
        <v>0</v>
      </c>
      <c r="L158" s="69">
        <f t="shared" si="83"/>
        <v>18</v>
      </c>
      <c r="M158" s="207">
        <f t="shared" si="83"/>
        <v>1764297.7</v>
      </c>
      <c r="N158" s="57">
        <f t="shared" si="81"/>
        <v>18</v>
      </c>
      <c r="O158" s="201">
        <f t="shared" si="82"/>
        <v>1764297.7</v>
      </c>
    </row>
    <row r="159" spans="1:15" x14ac:dyDescent="0.25">
      <c r="A159" s="60" t="s">
        <v>50</v>
      </c>
      <c r="B159" s="50" t="s">
        <v>76</v>
      </c>
      <c r="C159" s="36" t="s">
        <v>5</v>
      </c>
      <c r="D159" s="115">
        <v>12121</v>
      </c>
      <c r="E159" s="121">
        <v>184340171.00999999</v>
      </c>
      <c r="F159" s="50" t="s">
        <v>80</v>
      </c>
      <c r="G159" s="36" t="s">
        <v>5</v>
      </c>
      <c r="H159" s="109">
        <v>4905</v>
      </c>
      <c r="I159" s="212">
        <v>102538408</v>
      </c>
      <c r="J159" s="109">
        <v>1598</v>
      </c>
      <c r="K159" s="203">
        <v>13823857</v>
      </c>
      <c r="L159" s="68">
        <f t="shared" ref="L159:M161" si="84">+H159+J159</f>
        <v>6503</v>
      </c>
      <c r="M159" s="206">
        <f t="shared" si="84"/>
        <v>116362265</v>
      </c>
      <c r="N159" s="56">
        <f t="shared" si="67"/>
        <v>18624</v>
      </c>
      <c r="O159" s="200">
        <f t="shared" si="67"/>
        <v>300702436.00999999</v>
      </c>
    </row>
    <row r="160" spans="1:15" x14ac:dyDescent="0.25">
      <c r="A160" s="60"/>
      <c r="B160" s="50" t="s">
        <v>76</v>
      </c>
      <c r="C160" s="36" t="s">
        <v>6</v>
      </c>
      <c r="D160" s="115">
        <v>6</v>
      </c>
      <c r="E160" s="121">
        <v>7021562.0199999996</v>
      </c>
      <c r="F160" s="50" t="s">
        <v>80</v>
      </c>
      <c r="G160" s="36" t="s">
        <v>6</v>
      </c>
      <c r="H160" s="37">
        <v>8</v>
      </c>
      <c r="I160" s="210">
        <v>14550766.300000001</v>
      </c>
      <c r="J160" s="109">
        <v>10</v>
      </c>
      <c r="K160" s="203">
        <v>14138509.18</v>
      </c>
      <c r="L160" s="68">
        <f t="shared" si="84"/>
        <v>18</v>
      </c>
      <c r="M160" s="206">
        <f t="shared" si="84"/>
        <v>28689275.48</v>
      </c>
      <c r="N160" s="56">
        <f t="shared" si="67"/>
        <v>24</v>
      </c>
      <c r="O160" s="200">
        <f t="shared" si="67"/>
        <v>35710837.5</v>
      </c>
    </row>
    <row r="161" spans="1:15" x14ac:dyDescent="0.25">
      <c r="A161" s="60"/>
      <c r="B161" s="50" t="s">
        <v>78</v>
      </c>
      <c r="C161" s="36" t="s">
        <v>6</v>
      </c>
      <c r="D161" s="115">
        <v>208</v>
      </c>
      <c r="E161" s="121">
        <v>375114504.13</v>
      </c>
      <c r="F161" s="50" t="s">
        <v>78</v>
      </c>
      <c r="G161" s="36" t="s">
        <v>6</v>
      </c>
      <c r="H161" s="37">
        <v>144</v>
      </c>
      <c r="I161" s="210">
        <v>78875693.049999997</v>
      </c>
      <c r="J161" s="109">
        <v>163</v>
      </c>
      <c r="K161" s="203">
        <v>65717893.189999998</v>
      </c>
      <c r="L161" s="68">
        <f t="shared" si="84"/>
        <v>307</v>
      </c>
      <c r="M161" s="206">
        <f t="shared" si="84"/>
        <v>144593586.24000001</v>
      </c>
      <c r="N161" s="56">
        <f t="shared" si="67"/>
        <v>515</v>
      </c>
      <c r="O161" s="200">
        <f t="shared" si="67"/>
        <v>519708090.37</v>
      </c>
    </row>
    <row r="162" spans="1:15" x14ac:dyDescent="0.25">
      <c r="A162" s="61" t="s">
        <v>50</v>
      </c>
      <c r="B162" s="51"/>
      <c r="C162" s="38"/>
      <c r="D162" s="39">
        <f>SUM(D159:D161)</f>
        <v>12335</v>
      </c>
      <c r="E162" s="113">
        <f>SUM(E159:E161)</f>
        <v>566476237.15999997</v>
      </c>
      <c r="F162" s="51"/>
      <c r="G162" s="38"/>
      <c r="H162" s="39">
        <f t="shared" ref="H162:M162" si="85">SUM(H159:H161)</f>
        <v>5057</v>
      </c>
      <c r="I162" s="211">
        <f t="shared" si="85"/>
        <v>195964867.34999999</v>
      </c>
      <c r="J162" s="39">
        <f t="shared" si="85"/>
        <v>1771</v>
      </c>
      <c r="K162" s="197">
        <f t="shared" si="85"/>
        <v>93680259.370000005</v>
      </c>
      <c r="L162" s="69">
        <f t="shared" si="85"/>
        <v>6828</v>
      </c>
      <c r="M162" s="207">
        <f t="shared" si="85"/>
        <v>289645126.72000003</v>
      </c>
      <c r="N162" s="57">
        <f t="shared" si="67"/>
        <v>19163</v>
      </c>
      <c r="O162" s="201">
        <f t="shared" si="67"/>
        <v>856121363.88</v>
      </c>
    </row>
    <row r="163" spans="1:15" x14ac:dyDescent="0.25">
      <c r="A163" s="60" t="s">
        <v>51</v>
      </c>
      <c r="B163" s="50" t="s">
        <v>76</v>
      </c>
      <c r="C163" s="36" t="s">
        <v>5</v>
      </c>
      <c r="D163" s="115">
        <v>2436</v>
      </c>
      <c r="E163" s="121">
        <v>37938998.689999998</v>
      </c>
      <c r="F163" s="50" t="s">
        <v>80</v>
      </c>
      <c r="G163" s="36" t="s">
        <v>5</v>
      </c>
      <c r="H163" s="109">
        <v>1856</v>
      </c>
      <c r="I163" s="212">
        <v>39185000.670000002</v>
      </c>
      <c r="J163" s="109">
        <v>556</v>
      </c>
      <c r="K163" s="203">
        <v>4863417</v>
      </c>
      <c r="L163" s="68">
        <f t="shared" ref="L163:M165" si="86">+H163+J163</f>
        <v>2412</v>
      </c>
      <c r="M163" s="206">
        <f t="shared" si="86"/>
        <v>44048417.670000002</v>
      </c>
      <c r="N163" s="56">
        <f t="shared" si="67"/>
        <v>4848</v>
      </c>
      <c r="O163" s="200">
        <f t="shared" si="67"/>
        <v>81987416.359999999</v>
      </c>
    </row>
    <row r="164" spans="1:15" x14ac:dyDescent="0.25">
      <c r="A164" s="60"/>
      <c r="B164" s="50" t="s">
        <v>76</v>
      </c>
      <c r="C164" s="36" t="s">
        <v>6</v>
      </c>
      <c r="D164" s="115">
        <v>10</v>
      </c>
      <c r="E164" s="121">
        <v>12378664.77</v>
      </c>
      <c r="F164" s="50" t="s">
        <v>80</v>
      </c>
      <c r="G164" s="36" t="s">
        <v>6</v>
      </c>
      <c r="H164" s="37">
        <v>3</v>
      </c>
      <c r="I164" s="210">
        <v>1375208.76</v>
      </c>
      <c r="J164" s="37">
        <v>0</v>
      </c>
      <c r="K164" s="196">
        <v>0</v>
      </c>
      <c r="L164" s="68">
        <f t="shared" si="86"/>
        <v>3</v>
      </c>
      <c r="M164" s="206">
        <f t="shared" si="86"/>
        <v>1375208.76</v>
      </c>
      <c r="N164" s="56">
        <f t="shared" si="67"/>
        <v>13</v>
      </c>
      <c r="O164" s="200">
        <f t="shared" si="67"/>
        <v>13753873.529999999</v>
      </c>
    </row>
    <row r="165" spans="1:15" x14ac:dyDescent="0.25">
      <c r="A165" s="60"/>
      <c r="B165" s="50" t="s">
        <v>78</v>
      </c>
      <c r="C165" s="36" t="s">
        <v>6</v>
      </c>
      <c r="D165" s="115">
        <v>103</v>
      </c>
      <c r="E165" s="121">
        <v>121871213.97</v>
      </c>
      <c r="F165" s="50" t="s">
        <v>78</v>
      </c>
      <c r="G165" s="36" t="s">
        <v>6</v>
      </c>
      <c r="H165" s="37">
        <v>85</v>
      </c>
      <c r="I165" s="210">
        <v>55977509.270000003</v>
      </c>
      <c r="J165" s="109">
        <v>43</v>
      </c>
      <c r="K165" s="203">
        <v>23895566.559999999</v>
      </c>
      <c r="L165" s="68">
        <f t="shared" si="86"/>
        <v>128</v>
      </c>
      <c r="M165" s="206">
        <f t="shared" si="86"/>
        <v>79873075.829999998</v>
      </c>
      <c r="N165" s="56">
        <f t="shared" si="67"/>
        <v>231</v>
      </c>
      <c r="O165" s="200">
        <f t="shared" si="67"/>
        <v>201744289.80000001</v>
      </c>
    </row>
    <row r="166" spans="1:15" x14ac:dyDescent="0.25">
      <c r="A166" s="61" t="s">
        <v>51</v>
      </c>
      <c r="B166" s="51"/>
      <c r="C166" s="38"/>
      <c r="D166" s="39">
        <f>SUM(D163:D165)</f>
        <v>2549</v>
      </c>
      <c r="E166" s="113">
        <f>SUM(E163:E165)</f>
        <v>172188877.43000001</v>
      </c>
      <c r="F166" s="51"/>
      <c r="G166" s="38"/>
      <c r="H166" s="39">
        <f t="shared" ref="H166:M166" si="87">SUM(H163:H165)</f>
        <v>1944</v>
      </c>
      <c r="I166" s="211">
        <f t="shared" si="87"/>
        <v>96537718.700000003</v>
      </c>
      <c r="J166" s="39">
        <f t="shared" si="87"/>
        <v>599</v>
      </c>
      <c r="K166" s="197">
        <f t="shared" si="87"/>
        <v>28758983.559999999</v>
      </c>
      <c r="L166" s="69">
        <f t="shared" si="87"/>
        <v>2543</v>
      </c>
      <c r="M166" s="207">
        <f t="shared" si="87"/>
        <v>125296702.25999999</v>
      </c>
      <c r="N166" s="57">
        <f t="shared" si="67"/>
        <v>5092</v>
      </c>
      <c r="O166" s="201">
        <f t="shared" si="67"/>
        <v>297485579.69</v>
      </c>
    </row>
    <row r="167" spans="1:15" x14ac:dyDescent="0.25">
      <c r="A167" s="60" t="s">
        <v>52</v>
      </c>
      <c r="B167" s="50" t="s">
        <v>76</v>
      </c>
      <c r="C167" s="36" t="s">
        <v>5</v>
      </c>
      <c r="D167" s="115">
        <v>4285</v>
      </c>
      <c r="E167" s="121">
        <v>62817651.609999999</v>
      </c>
      <c r="F167" s="50" t="s">
        <v>80</v>
      </c>
      <c r="G167" s="36" t="s">
        <v>5</v>
      </c>
      <c r="H167" s="109">
        <v>1705</v>
      </c>
      <c r="I167" s="212">
        <v>35855851</v>
      </c>
      <c r="J167" s="109">
        <v>612</v>
      </c>
      <c r="K167" s="203">
        <v>5173676</v>
      </c>
      <c r="L167" s="68">
        <f t="shared" ref="L167:M169" si="88">+H167+J167</f>
        <v>2317</v>
      </c>
      <c r="M167" s="206">
        <f t="shared" si="88"/>
        <v>41029527</v>
      </c>
      <c r="N167" s="56">
        <f t="shared" si="67"/>
        <v>6602</v>
      </c>
      <c r="O167" s="200">
        <f t="shared" si="67"/>
        <v>103847178.61</v>
      </c>
    </row>
    <row r="168" spans="1:15" x14ac:dyDescent="0.25">
      <c r="A168" s="60"/>
      <c r="B168" s="50" t="s">
        <v>76</v>
      </c>
      <c r="C168" s="36" t="s">
        <v>6</v>
      </c>
      <c r="D168" s="115">
        <v>2</v>
      </c>
      <c r="E168" s="121">
        <v>3910793.04</v>
      </c>
      <c r="F168" s="50" t="s">
        <v>80</v>
      </c>
      <c r="G168" s="36" t="s">
        <v>6</v>
      </c>
      <c r="H168" s="37">
        <v>0</v>
      </c>
      <c r="I168" s="210">
        <v>0</v>
      </c>
      <c r="J168" s="37">
        <v>0</v>
      </c>
      <c r="K168" s="196">
        <v>0</v>
      </c>
      <c r="L168" s="68">
        <f t="shared" si="88"/>
        <v>0</v>
      </c>
      <c r="M168" s="206">
        <f t="shared" si="88"/>
        <v>0</v>
      </c>
      <c r="N168" s="56">
        <f t="shared" si="67"/>
        <v>2</v>
      </c>
      <c r="O168" s="200">
        <f t="shared" si="67"/>
        <v>3910793.04</v>
      </c>
    </row>
    <row r="169" spans="1:15" x14ac:dyDescent="0.25">
      <c r="A169" s="60"/>
      <c r="B169" s="50" t="s">
        <v>78</v>
      </c>
      <c r="C169" s="36" t="s">
        <v>6</v>
      </c>
      <c r="D169" s="115">
        <v>53</v>
      </c>
      <c r="E169" s="121">
        <v>69520375.150000006</v>
      </c>
      <c r="F169" s="50" t="s">
        <v>78</v>
      </c>
      <c r="G169" s="36" t="s">
        <v>6</v>
      </c>
      <c r="H169" s="37">
        <v>40</v>
      </c>
      <c r="I169" s="212">
        <v>27031883.129999999</v>
      </c>
      <c r="J169" s="109">
        <v>33</v>
      </c>
      <c r="K169" s="203">
        <v>19847895.98</v>
      </c>
      <c r="L169" s="68">
        <f t="shared" si="88"/>
        <v>73</v>
      </c>
      <c r="M169" s="206">
        <f t="shared" si="88"/>
        <v>46879779.109999999</v>
      </c>
      <c r="N169" s="56">
        <f t="shared" si="67"/>
        <v>126</v>
      </c>
      <c r="O169" s="200">
        <f t="shared" si="67"/>
        <v>116400154.26000001</v>
      </c>
    </row>
    <row r="170" spans="1:15" x14ac:dyDescent="0.25">
      <c r="A170" s="61" t="s">
        <v>52</v>
      </c>
      <c r="B170" s="51"/>
      <c r="C170" s="38"/>
      <c r="D170" s="39">
        <f>SUM(D167:D169)</f>
        <v>4340</v>
      </c>
      <c r="E170" s="113">
        <f>SUM(E167:E169)</f>
        <v>136248819.80000001</v>
      </c>
      <c r="F170" s="51"/>
      <c r="G170" s="38"/>
      <c r="H170" s="39">
        <f t="shared" ref="H170:M170" si="89">SUM(H167:H169)</f>
        <v>1745</v>
      </c>
      <c r="I170" s="211">
        <f t="shared" si="89"/>
        <v>62887734.129999995</v>
      </c>
      <c r="J170" s="39">
        <f t="shared" si="89"/>
        <v>645</v>
      </c>
      <c r="K170" s="197">
        <f t="shared" si="89"/>
        <v>25021571.98</v>
      </c>
      <c r="L170" s="69">
        <f t="shared" si="89"/>
        <v>2390</v>
      </c>
      <c r="M170" s="207">
        <f t="shared" si="89"/>
        <v>87909306.109999999</v>
      </c>
      <c r="N170" s="57">
        <f t="shared" si="67"/>
        <v>6730</v>
      </c>
      <c r="O170" s="201">
        <f t="shared" si="67"/>
        <v>224158125.91000003</v>
      </c>
    </row>
    <row r="171" spans="1:15" x14ac:dyDescent="0.25">
      <c r="A171" s="62" t="s">
        <v>53</v>
      </c>
      <c r="B171" s="50" t="s">
        <v>76</v>
      </c>
      <c r="C171" s="36" t="s">
        <v>5</v>
      </c>
      <c r="D171" s="116">
        <v>5</v>
      </c>
      <c r="E171" s="215">
        <v>74201.19</v>
      </c>
      <c r="F171" s="50" t="s">
        <v>80</v>
      </c>
      <c r="G171" s="36" t="s">
        <v>5</v>
      </c>
      <c r="H171" s="37">
        <v>0</v>
      </c>
      <c r="I171" s="210">
        <v>0</v>
      </c>
      <c r="J171" s="37">
        <v>0</v>
      </c>
      <c r="K171" s="196">
        <v>0</v>
      </c>
      <c r="L171" s="68">
        <f t="shared" ref="L171:M173" si="90">+H171+J171</f>
        <v>0</v>
      </c>
      <c r="M171" s="206">
        <f t="shared" si="90"/>
        <v>0</v>
      </c>
      <c r="N171" s="56">
        <f t="shared" si="67"/>
        <v>5</v>
      </c>
      <c r="O171" s="200">
        <f t="shared" si="67"/>
        <v>74201.19</v>
      </c>
    </row>
    <row r="172" spans="1:15" x14ac:dyDescent="0.25">
      <c r="A172" s="63"/>
      <c r="B172" s="50" t="s">
        <v>76</v>
      </c>
      <c r="C172" s="36" t="s">
        <v>6</v>
      </c>
      <c r="D172" s="37">
        <v>0</v>
      </c>
      <c r="E172" s="112">
        <v>0</v>
      </c>
      <c r="F172" s="50" t="s">
        <v>80</v>
      </c>
      <c r="G172" s="36" t="s">
        <v>6</v>
      </c>
      <c r="H172" s="37">
        <v>0</v>
      </c>
      <c r="I172" s="210">
        <v>0</v>
      </c>
      <c r="J172" s="37">
        <v>0</v>
      </c>
      <c r="K172" s="196">
        <v>0</v>
      </c>
      <c r="L172" s="68">
        <f t="shared" si="90"/>
        <v>0</v>
      </c>
      <c r="M172" s="206">
        <f t="shared" si="90"/>
        <v>0</v>
      </c>
      <c r="N172" s="56">
        <f t="shared" si="67"/>
        <v>0</v>
      </c>
      <c r="O172" s="200">
        <f t="shared" si="67"/>
        <v>0</v>
      </c>
    </row>
    <row r="173" spans="1:15" x14ac:dyDescent="0.25">
      <c r="A173" s="63"/>
      <c r="B173" s="50" t="s">
        <v>78</v>
      </c>
      <c r="C173" s="36" t="s">
        <v>6</v>
      </c>
      <c r="D173" s="37">
        <v>0</v>
      </c>
      <c r="E173" s="112">
        <v>0</v>
      </c>
      <c r="F173" s="50" t="s">
        <v>78</v>
      </c>
      <c r="G173" s="36" t="s">
        <v>6</v>
      </c>
      <c r="H173" s="37">
        <v>0</v>
      </c>
      <c r="I173" s="210">
        <v>0</v>
      </c>
      <c r="J173" s="37">
        <v>0</v>
      </c>
      <c r="K173" s="196">
        <v>0</v>
      </c>
      <c r="L173" s="68">
        <f t="shared" si="90"/>
        <v>0</v>
      </c>
      <c r="M173" s="206">
        <f t="shared" si="90"/>
        <v>0</v>
      </c>
      <c r="N173" s="56">
        <f t="shared" si="67"/>
        <v>0</v>
      </c>
      <c r="O173" s="200">
        <f t="shared" si="67"/>
        <v>0</v>
      </c>
    </row>
    <row r="174" spans="1:15" x14ac:dyDescent="0.25">
      <c r="A174" s="61" t="s">
        <v>53</v>
      </c>
      <c r="B174" s="51"/>
      <c r="C174" s="38"/>
      <c r="D174" s="39">
        <f>SUM(D171:D173)</f>
        <v>5</v>
      </c>
      <c r="E174" s="113">
        <f>SUM(E171:E173)</f>
        <v>74201.19</v>
      </c>
      <c r="F174" s="51"/>
      <c r="G174" s="38"/>
      <c r="H174" s="39">
        <f t="shared" ref="H174:M174" si="91">SUM(H171:H173)</f>
        <v>0</v>
      </c>
      <c r="I174" s="211">
        <f t="shared" si="91"/>
        <v>0</v>
      </c>
      <c r="J174" s="39">
        <f t="shared" si="91"/>
        <v>0</v>
      </c>
      <c r="K174" s="197">
        <f t="shared" si="91"/>
        <v>0</v>
      </c>
      <c r="L174" s="69">
        <f t="shared" si="91"/>
        <v>0</v>
      </c>
      <c r="M174" s="207">
        <f t="shared" si="91"/>
        <v>0</v>
      </c>
      <c r="N174" s="57">
        <f t="shared" si="67"/>
        <v>5</v>
      </c>
      <c r="O174" s="201">
        <f t="shared" si="67"/>
        <v>74201.19</v>
      </c>
    </row>
    <row r="175" spans="1:15" x14ac:dyDescent="0.25">
      <c r="A175" s="60" t="s">
        <v>54</v>
      </c>
      <c r="B175" s="50" t="s">
        <v>76</v>
      </c>
      <c r="C175" s="36" t="s">
        <v>5</v>
      </c>
      <c r="D175" s="115">
        <v>14740</v>
      </c>
      <c r="E175" s="121">
        <v>227007658.59999999</v>
      </c>
      <c r="F175" s="50" t="s">
        <v>80</v>
      </c>
      <c r="G175" s="36" t="s">
        <v>5</v>
      </c>
      <c r="H175" s="109">
        <v>4700</v>
      </c>
      <c r="I175" s="212">
        <v>97629681</v>
      </c>
      <c r="J175" s="109">
        <v>1773</v>
      </c>
      <c r="K175" s="203">
        <v>15654207</v>
      </c>
      <c r="L175" s="68">
        <f t="shared" ref="L175:M177" si="92">+H175+J175</f>
        <v>6473</v>
      </c>
      <c r="M175" s="206">
        <f t="shared" si="92"/>
        <v>113283888</v>
      </c>
      <c r="N175" s="56">
        <f t="shared" si="67"/>
        <v>21213</v>
      </c>
      <c r="O175" s="200">
        <f t="shared" si="67"/>
        <v>340291546.60000002</v>
      </c>
    </row>
    <row r="176" spans="1:15" x14ac:dyDescent="0.25">
      <c r="A176" s="60"/>
      <c r="B176" s="50" t="s">
        <v>76</v>
      </c>
      <c r="C176" s="36" t="s">
        <v>6</v>
      </c>
      <c r="D176" s="115">
        <v>23</v>
      </c>
      <c r="E176" s="121">
        <v>41377877.75</v>
      </c>
      <c r="F176" s="50" t="s">
        <v>80</v>
      </c>
      <c r="G176" s="36" t="s">
        <v>6</v>
      </c>
      <c r="H176" s="37">
        <v>5</v>
      </c>
      <c r="I176" s="210">
        <v>11443018.75</v>
      </c>
      <c r="J176" s="109">
        <v>2</v>
      </c>
      <c r="K176" s="203">
        <v>3798854.4</v>
      </c>
      <c r="L176" s="68">
        <f t="shared" si="92"/>
        <v>7</v>
      </c>
      <c r="M176" s="206">
        <f t="shared" si="92"/>
        <v>15241873.15</v>
      </c>
      <c r="N176" s="56">
        <f t="shared" si="67"/>
        <v>30</v>
      </c>
      <c r="O176" s="200">
        <f t="shared" si="67"/>
        <v>56619750.899999999</v>
      </c>
    </row>
    <row r="177" spans="1:15" x14ac:dyDescent="0.25">
      <c r="A177" s="60"/>
      <c r="B177" s="50" t="s">
        <v>78</v>
      </c>
      <c r="C177" s="36" t="s">
        <v>6</v>
      </c>
      <c r="D177" s="115">
        <v>181</v>
      </c>
      <c r="E177" s="121">
        <v>348449298.80000001</v>
      </c>
      <c r="F177" s="50" t="s">
        <v>78</v>
      </c>
      <c r="G177" s="36" t="s">
        <v>6</v>
      </c>
      <c r="H177" s="37">
        <v>89</v>
      </c>
      <c r="I177" s="210">
        <v>60162004.630000003</v>
      </c>
      <c r="J177" s="109">
        <v>108</v>
      </c>
      <c r="K177" s="203">
        <v>50125334.130000003</v>
      </c>
      <c r="L177" s="68">
        <f t="shared" si="92"/>
        <v>197</v>
      </c>
      <c r="M177" s="206">
        <f t="shared" si="92"/>
        <v>110287338.76000001</v>
      </c>
      <c r="N177" s="56">
        <f t="shared" si="67"/>
        <v>378</v>
      </c>
      <c r="O177" s="200">
        <f t="shared" si="67"/>
        <v>458736637.56</v>
      </c>
    </row>
    <row r="178" spans="1:15" x14ac:dyDescent="0.25">
      <c r="A178" s="61" t="s">
        <v>54</v>
      </c>
      <c r="B178" s="51"/>
      <c r="C178" s="38"/>
      <c r="D178" s="39">
        <f>SUM(D175:D177)</f>
        <v>14944</v>
      </c>
      <c r="E178" s="113">
        <f>SUM(E175:E177)</f>
        <v>616834835.14999998</v>
      </c>
      <c r="F178" s="51"/>
      <c r="G178" s="38"/>
      <c r="H178" s="39">
        <f t="shared" ref="H178:M178" si="93">SUM(H175:H177)</f>
        <v>4794</v>
      </c>
      <c r="I178" s="211">
        <f t="shared" si="93"/>
        <v>169234704.38</v>
      </c>
      <c r="J178" s="39">
        <f t="shared" si="93"/>
        <v>1883</v>
      </c>
      <c r="K178" s="197">
        <f t="shared" si="93"/>
        <v>69578395.530000001</v>
      </c>
      <c r="L178" s="69">
        <f t="shared" si="93"/>
        <v>6677</v>
      </c>
      <c r="M178" s="207">
        <f t="shared" si="93"/>
        <v>238813099.91000003</v>
      </c>
      <c r="N178" s="57">
        <f t="shared" si="67"/>
        <v>21621</v>
      </c>
      <c r="O178" s="201">
        <f t="shared" si="67"/>
        <v>855647935.05999994</v>
      </c>
    </row>
    <row r="179" spans="1:15" x14ac:dyDescent="0.25">
      <c r="A179" s="60" t="s">
        <v>55</v>
      </c>
      <c r="B179" s="50" t="s">
        <v>76</v>
      </c>
      <c r="C179" s="36" t="s">
        <v>5</v>
      </c>
      <c r="D179" s="116">
        <v>290</v>
      </c>
      <c r="E179" s="215">
        <v>4272982.8</v>
      </c>
      <c r="F179" s="50" t="s">
        <v>80</v>
      </c>
      <c r="G179" s="36" t="s">
        <v>5</v>
      </c>
      <c r="H179" s="109">
        <v>706</v>
      </c>
      <c r="I179" s="212">
        <v>14995417</v>
      </c>
      <c r="J179" s="37">
        <v>1</v>
      </c>
      <c r="K179" s="196">
        <v>21250</v>
      </c>
      <c r="L179" s="68">
        <f t="shared" ref="L179:M181" si="94">+H179+J179</f>
        <v>707</v>
      </c>
      <c r="M179" s="206">
        <f t="shared" si="94"/>
        <v>15016667</v>
      </c>
      <c r="N179" s="56">
        <f t="shared" si="67"/>
        <v>997</v>
      </c>
      <c r="O179" s="200">
        <f t="shared" si="67"/>
        <v>19289649.800000001</v>
      </c>
    </row>
    <row r="180" spans="1:15" x14ac:dyDescent="0.25">
      <c r="A180" s="60"/>
      <c r="B180" s="50" t="s">
        <v>76</v>
      </c>
      <c r="C180" s="36" t="s">
        <v>6</v>
      </c>
      <c r="D180" s="37">
        <v>0</v>
      </c>
      <c r="E180" s="112">
        <v>0</v>
      </c>
      <c r="F180" s="50" t="s">
        <v>80</v>
      </c>
      <c r="G180" s="36" t="s">
        <v>6</v>
      </c>
      <c r="H180" s="37">
        <v>29</v>
      </c>
      <c r="I180" s="210">
        <v>27096919</v>
      </c>
      <c r="J180" s="37">
        <v>0</v>
      </c>
      <c r="K180" s="196">
        <v>0</v>
      </c>
      <c r="L180" s="68">
        <f t="shared" si="94"/>
        <v>29</v>
      </c>
      <c r="M180" s="206">
        <f t="shared" si="94"/>
        <v>27096919</v>
      </c>
      <c r="N180" s="56">
        <f t="shared" si="67"/>
        <v>29</v>
      </c>
      <c r="O180" s="200">
        <f t="shared" si="67"/>
        <v>27096919</v>
      </c>
    </row>
    <row r="181" spans="1:15" x14ac:dyDescent="0.25">
      <c r="A181" s="60"/>
      <c r="B181" s="50" t="s">
        <v>78</v>
      </c>
      <c r="C181" s="36" t="s">
        <v>6</v>
      </c>
      <c r="D181" s="37">
        <v>0</v>
      </c>
      <c r="E181" s="112">
        <v>0</v>
      </c>
      <c r="F181" s="50" t="s">
        <v>78</v>
      </c>
      <c r="G181" s="36" t="s">
        <v>6</v>
      </c>
      <c r="H181" s="37">
        <v>0</v>
      </c>
      <c r="I181" s="210">
        <v>0</v>
      </c>
      <c r="J181" s="37">
        <v>0</v>
      </c>
      <c r="K181" s="196">
        <v>0</v>
      </c>
      <c r="L181" s="68">
        <f t="shared" si="94"/>
        <v>0</v>
      </c>
      <c r="M181" s="206">
        <f t="shared" si="94"/>
        <v>0</v>
      </c>
      <c r="N181" s="56">
        <f t="shared" si="67"/>
        <v>0</v>
      </c>
      <c r="O181" s="200">
        <f t="shared" si="67"/>
        <v>0</v>
      </c>
    </row>
    <row r="182" spans="1:15" x14ac:dyDescent="0.25">
      <c r="A182" s="61" t="s">
        <v>55</v>
      </c>
      <c r="B182" s="51"/>
      <c r="C182" s="38"/>
      <c r="D182" s="39">
        <f>SUM(D179:D181)</f>
        <v>290</v>
      </c>
      <c r="E182" s="113">
        <f>SUM(E179:E181)</f>
        <v>4272982.8</v>
      </c>
      <c r="F182" s="51"/>
      <c r="G182" s="38"/>
      <c r="H182" s="39">
        <f t="shared" ref="H182:M182" si="95">SUM(H179:H181)</f>
        <v>735</v>
      </c>
      <c r="I182" s="211">
        <f t="shared" si="95"/>
        <v>42092336</v>
      </c>
      <c r="J182" s="39">
        <f t="shared" si="95"/>
        <v>1</v>
      </c>
      <c r="K182" s="197">
        <f t="shared" si="95"/>
        <v>21250</v>
      </c>
      <c r="L182" s="69">
        <f t="shared" si="95"/>
        <v>736</v>
      </c>
      <c r="M182" s="207">
        <f t="shared" si="95"/>
        <v>42113586</v>
      </c>
      <c r="N182" s="57">
        <f t="shared" si="67"/>
        <v>1026</v>
      </c>
      <c r="O182" s="201">
        <f t="shared" si="67"/>
        <v>46386568.799999997</v>
      </c>
    </row>
    <row r="183" spans="1:15" x14ac:dyDescent="0.25">
      <c r="A183" s="60" t="s">
        <v>56</v>
      </c>
      <c r="B183" s="50" t="s">
        <v>76</v>
      </c>
      <c r="C183" s="36" t="s">
        <v>5</v>
      </c>
      <c r="D183" s="115">
        <v>878</v>
      </c>
      <c r="E183" s="121">
        <v>13552395.189999999</v>
      </c>
      <c r="F183" s="50" t="s">
        <v>80</v>
      </c>
      <c r="G183" s="36" t="s">
        <v>5</v>
      </c>
      <c r="H183" s="109">
        <v>388</v>
      </c>
      <c r="I183" s="212">
        <v>8004178</v>
      </c>
      <c r="J183" s="109">
        <v>115</v>
      </c>
      <c r="K183" s="203">
        <v>943505</v>
      </c>
      <c r="L183" s="68">
        <f t="shared" ref="L183:M185" si="96">+H183+J183</f>
        <v>503</v>
      </c>
      <c r="M183" s="206">
        <f t="shared" si="96"/>
        <v>8947683</v>
      </c>
      <c r="N183" s="56">
        <f t="shared" si="67"/>
        <v>1381</v>
      </c>
      <c r="O183" s="200">
        <f t="shared" si="67"/>
        <v>22500078.189999998</v>
      </c>
    </row>
    <row r="184" spans="1:15" x14ac:dyDescent="0.25">
      <c r="A184" s="60"/>
      <c r="B184" s="50" t="s">
        <v>76</v>
      </c>
      <c r="C184" s="36" t="s">
        <v>6</v>
      </c>
      <c r="D184" s="115">
        <v>1</v>
      </c>
      <c r="E184" s="121">
        <v>1464461.46</v>
      </c>
      <c r="F184" s="50" t="s">
        <v>80</v>
      </c>
      <c r="G184" s="36" t="s">
        <v>6</v>
      </c>
      <c r="H184" s="37">
        <v>0</v>
      </c>
      <c r="I184" s="210">
        <v>0</v>
      </c>
      <c r="J184" s="37">
        <v>0</v>
      </c>
      <c r="K184" s="196">
        <v>0</v>
      </c>
      <c r="L184" s="68">
        <f t="shared" si="96"/>
        <v>0</v>
      </c>
      <c r="M184" s="206">
        <f t="shared" si="96"/>
        <v>0</v>
      </c>
      <c r="N184" s="56">
        <f t="shared" si="67"/>
        <v>1</v>
      </c>
      <c r="O184" s="200">
        <f t="shared" si="67"/>
        <v>1464461.46</v>
      </c>
    </row>
    <row r="185" spans="1:15" x14ac:dyDescent="0.25">
      <c r="A185" s="60"/>
      <c r="B185" s="50" t="s">
        <v>78</v>
      </c>
      <c r="C185" s="36" t="s">
        <v>6</v>
      </c>
      <c r="D185" s="115">
        <v>20</v>
      </c>
      <c r="E185" s="121">
        <v>34873640.119999997</v>
      </c>
      <c r="F185" s="50" t="s">
        <v>78</v>
      </c>
      <c r="G185" s="36" t="s">
        <v>6</v>
      </c>
      <c r="H185" s="37">
        <v>3</v>
      </c>
      <c r="I185" s="210">
        <v>1801967.07</v>
      </c>
      <c r="J185" s="37">
        <v>11</v>
      </c>
      <c r="K185" s="196">
        <v>11768811.77</v>
      </c>
      <c r="L185" s="68">
        <f t="shared" si="96"/>
        <v>14</v>
      </c>
      <c r="M185" s="206">
        <f t="shared" si="96"/>
        <v>13570778.84</v>
      </c>
      <c r="N185" s="56">
        <f t="shared" si="67"/>
        <v>34</v>
      </c>
      <c r="O185" s="200">
        <f t="shared" si="67"/>
        <v>48444418.959999993</v>
      </c>
    </row>
    <row r="186" spans="1:15" x14ac:dyDescent="0.25">
      <c r="A186" s="61" t="s">
        <v>56</v>
      </c>
      <c r="B186" s="51"/>
      <c r="C186" s="38"/>
      <c r="D186" s="39">
        <f>SUM(D183:D185)</f>
        <v>899</v>
      </c>
      <c r="E186" s="113">
        <f>SUM(E183:E185)</f>
        <v>49890496.769999996</v>
      </c>
      <c r="F186" s="51"/>
      <c r="G186" s="38"/>
      <c r="H186" s="39">
        <f t="shared" ref="H186:M186" si="97">SUM(H183:H185)</f>
        <v>391</v>
      </c>
      <c r="I186" s="211">
        <f t="shared" si="97"/>
        <v>9806145.0700000003</v>
      </c>
      <c r="J186" s="39">
        <f t="shared" si="97"/>
        <v>126</v>
      </c>
      <c r="K186" s="197">
        <f t="shared" si="97"/>
        <v>12712316.77</v>
      </c>
      <c r="L186" s="69">
        <f t="shared" si="97"/>
        <v>517</v>
      </c>
      <c r="M186" s="207">
        <f t="shared" si="97"/>
        <v>22518461.84</v>
      </c>
      <c r="N186" s="57">
        <f t="shared" si="67"/>
        <v>1416</v>
      </c>
      <c r="O186" s="201">
        <f t="shared" si="67"/>
        <v>72408958.609999999</v>
      </c>
    </row>
    <row r="187" spans="1:15" x14ac:dyDescent="0.25">
      <c r="A187" s="60" t="s">
        <v>57</v>
      </c>
      <c r="B187" s="50" t="s">
        <v>76</v>
      </c>
      <c r="C187" s="36" t="s">
        <v>5</v>
      </c>
      <c r="D187" s="115">
        <v>3208</v>
      </c>
      <c r="E187" s="121">
        <v>52358951.049999997</v>
      </c>
      <c r="F187" s="50" t="s">
        <v>80</v>
      </c>
      <c r="G187" s="36" t="s">
        <v>5</v>
      </c>
      <c r="H187" s="109">
        <v>1829</v>
      </c>
      <c r="I187" s="212">
        <v>38582930</v>
      </c>
      <c r="J187" s="109">
        <v>462</v>
      </c>
      <c r="K187" s="203">
        <v>4004921</v>
      </c>
      <c r="L187" s="68">
        <f t="shared" ref="L187:M189" si="98">+H187+J187</f>
        <v>2291</v>
      </c>
      <c r="M187" s="206">
        <f t="shared" si="98"/>
        <v>42587851</v>
      </c>
      <c r="N187" s="56">
        <f t="shared" si="67"/>
        <v>5499</v>
      </c>
      <c r="O187" s="200">
        <f t="shared" si="67"/>
        <v>94946802.049999997</v>
      </c>
    </row>
    <row r="188" spans="1:15" x14ac:dyDescent="0.25">
      <c r="A188" s="60"/>
      <c r="B188" s="50" t="s">
        <v>76</v>
      </c>
      <c r="C188" s="36" t="s">
        <v>6</v>
      </c>
      <c r="D188" s="37">
        <v>0</v>
      </c>
      <c r="E188" s="112">
        <v>0</v>
      </c>
      <c r="F188" s="50" t="s">
        <v>80</v>
      </c>
      <c r="G188" s="36" t="s">
        <v>6</v>
      </c>
      <c r="H188" s="37">
        <v>0</v>
      </c>
      <c r="I188" s="210">
        <v>0</v>
      </c>
      <c r="J188" s="37">
        <v>0</v>
      </c>
      <c r="K188" s="196">
        <v>0</v>
      </c>
      <c r="L188" s="68">
        <f t="shared" si="98"/>
        <v>0</v>
      </c>
      <c r="M188" s="206">
        <f t="shared" si="98"/>
        <v>0</v>
      </c>
      <c r="N188" s="56">
        <f t="shared" si="67"/>
        <v>0</v>
      </c>
      <c r="O188" s="200">
        <f t="shared" si="67"/>
        <v>0</v>
      </c>
    </row>
    <row r="189" spans="1:15" x14ac:dyDescent="0.25">
      <c r="A189" s="60"/>
      <c r="B189" s="50" t="s">
        <v>78</v>
      </c>
      <c r="C189" s="36" t="s">
        <v>6</v>
      </c>
      <c r="D189" s="115">
        <v>73</v>
      </c>
      <c r="E189" s="121">
        <v>122890712.06999999</v>
      </c>
      <c r="F189" s="50" t="s">
        <v>78</v>
      </c>
      <c r="G189" s="36" t="s">
        <v>6</v>
      </c>
      <c r="H189" s="37">
        <v>29</v>
      </c>
      <c r="I189" s="210">
        <v>25346828.809999999</v>
      </c>
      <c r="J189" s="37">
        <v>33</v>
      </c>
      <c r="K189" s="196">
        <v>23850862.379999999</v>
      </c>
      <c r="L189" s="68">
        <f t="shared" si="98"/>
        <v>62</v>
      </c>
      <c r="M189" s="206">
        <f t="shared" si="98"/>
        <v>49197691.189999998</v>
      </c>
      <c r="N189" s="56">
        <f t="shared" si="67"/>
        <v>135</v>
      </c>
      <c r="O189" s="200">
        <f t="shared" si="67"/>
        <v>172088403.25999999</v>
      </c>
    </row>
    <row r="190" spans="1:15" x14ac:dyDescent="0.25">
      <c r="A190" s="61" t="s">
        <v>57</v>
      </c>
      <c r="B190" s="51"/>
      <c r="C190" s="38"/>
      <c r="D190" s="39">
        <f>SUM(D187:D189)</f>
        <v>3281</v>
      </c>
      <c r="E190" s="113">
        <f>SUM(E187:E189)</f>
        <v>175249663.12</v>
      </c>
      <c r="F190" s="51"/>
      <c r="G190" s="38"/>
      <c r="H190" s="39">
        <f t="shared" ref="H190:M190" si="99">SUM(H187:H189)</f>
        <v>1858</v>
      </c>
      <c r="I190" s="211">
        <f t="shared" si="99"/>
        <v>63929758.810000002</v>
      </c>
      <c r="J190" s="39">
        <f t="shared" si="99"/>
        <v>495</v>
      </c>
      <c r="K190" s="197">
        <f t="shared" si="99"/>
        <v>27855783.379999999</v>
      </c>
      <c r="L190" s="69">
        <f t="shared" si="99"/>
        <v>2353</v>
      </c>
      <c r="M190" s="207">
        <f t="shared" si="99"/>
        <v>91785542.189999998</v>
      </c>
      <c r="N190" s="57">
        <f t="shared" si="67"/>
        <v>5634</v>
      </c>
      <c r="O190" s="201">
        <f t="shared" si="67"/>
        <v>267035205.31</v>
      </c>
    </row>
    <row r="191" spans="1:15" x14ac:dyDescent="0.25">
      <c r="A191" s="60" t="s">
        <v>58</v>
      </c>
      <c r="B191" s="50" t="s">
        <v>76</v>
      </c>
      <c r="C191" s="36" t="s">
        <v>5</v>
      </c>
      <c r="D191" s="115">
        <v>1143</v>
      </c>
      <c r="E191" s="121">
        <v>17674007.609999999</v>
      </c>
      <c r="F191" s="50" t="s">
        <v>80</v>
      </c>
      <c r="G191" s="36" t="s">
        <v>5</v>
      </c>
      <c r="H191" s="109">
        <v>227</v>
      </c>
      <c r="I191" s="212">
        <v>4696256</v>
      </c>
      <c r="J191" s="37">
        <v>41</v>
      </c>
      <c r="K191" s="196">
        <v>342834</v>
      </c>
      <c r="L191" s="68">
        <f t="shared" ref="L191:M193" si="100">+H191+J191</f>
        <v>268</v>
      </c>
      <c r="M191" s="206">
        <f t="shared" si="100"/>
        <v>5039090</v>
      </c>
      <c r="N191" s="56">
        <f t="shared" si="67"/>
        <v>1411</v>
      </c>
      <c r="O191" s="200">
        <f t="shared" si="67"/>
        <v>22713097.609999999</v>
      </c>
    </row>
    <row r="192" spans="1:15" x14ac:dyDescent="0.25">
      <c r="A192" s="60"/>
      <c r="B192" s="50" t="s">
        <v>76</v>
      </c>
      <c r="C192" s="36" t="s">
        <v>6</v>
      </c>
      <c r="D192" s="115">
        <v>16</v>
      </c>
      <c r="E192" s="121">
        <v>11214282.130000001</v>
      </c>
      <c r="F192" s="50" t="s">
        <v>80</v>
      </c>
      <c r="G192" s="36" t="s">
        <v>6</v>
      </c>
      <c r="H192" s="37">
        <v>1</v>
      </c>
      <c r="I192" s="210">
        <v>1950000</v>
      </c>
      <c r="J192" s="37">
        <v>1</v>
      </c>
      <c r="K192" s="196">
        <v>1950000</v>
      </c>
      <c r="L192" s="68">
        <f t="shared" si="100"/>
        <v>2</v>
      </c>
      <c r="M192" s="206">
        <f t="shared" si="100"/>
        <v>3900000</v>
      </c>
      <c r="N192" s="56">
        <f t="shared" si="67"/>
        <v>18</v>
      </c>
      <c r="O192" s="200">
        <f t="shared" si="67"/>
        <v>15114282.130000001</v>
      </c>
    </row>
    <row r="193" spans="1:15" x14ac:dyDescent="0.25">
      <c r="A193" s="60"/>
      <c r="B193" s="50" t="s">
        <v>78</v>
      </c>
      <c r="C193" s="36" t="s">
        <v>6</v>
      </c>
      <c r="D193" s="115">
        <v>40</v>
      </c>
      <c r="E193" s="121">
        <v>27328668.75</v>
      </c>
      <c r="F193" s="50" t="s">
        <v>78</v>
      </c>
      <c r="G193" s="36" t="s">
        <v>6</v>
      </c>
      <c r="H193" s="37">
        <v>14</v>
      </c>
      <c r="I193" s="210">
        <v>7707151.75</v>
      </c>
      <c r="J193" s="109">
        <v>33</v>
      </c>
      <c r="K193" s="203">
        <v>13545716.85</v>
      </c>
      <c r="L193" s="68">
        <f t="shared" si="100"/>
        <v>47</v>
      </c>
      <c r="M193" s="206">
        <f t="shared" si="100"/>
        <v>21252868.600000001</v>
      </c>
      <c r="N193" s="56">
        <f t="shared" si="67"/>
        <v>87</v>
      </c>
      <c r="O193" s="200">
        <f t="shared" si="67"/>
        <v>48581537.350000001</v>
      </c>
    </row>
    <row r="194" spans="1:15" x14ac:dyDescent="0.25">
      <c r="A194" s="61" t="s">
        <v>58</v>
      </c>
      <c r="B194" s="51"/>
      <c r="C194" s="38"/>
      <c r="D194" s="39">
        <f>SUM(D191:D193)</f>
        <v>1199</v>
      </c>
      <c r="E194" s="113">
        <f>SUM(E191:E193)</f>
        <v>56216958.490000002</v>
      </c>
      <c r="F194" s="51"/>
      <c r="G194" s="38"/>
      <c r="H194" s="39">
        <f t="shared" ref="H194:M194" si="101">SUM(H191:H193)</f>
        <v>242</v>
      </c>
      <c r="I194" s="211">
        <f t="shared" si="101"/>
        <v>14353407.75</v>
      </c>
      <c r="J194" s="39">
        <f t="shared" si="101"/>
        <v>75</v>
      </c>
      <c r="K194" s="197">
        <f t="shared" si="101"/>
        <v>15838550.85</v>
      </c>
      <c r="L194" s="69">
        <f t="shared" si="101"/>
        <v>317</v>
      </c>
      <c r="M194" s="207">
        <f t="shared" si="101"/>
        <v>30191958.600000001</v>
      </c>
      <c r="N194" s="57">
        <f t="shared" si="67"/>
        <v>1516</v>
      </c>
      <c r="O194" s="201">
        <f t="shared" si="67"/>
        <v>86408917.090000004</v>
      </c>
    </row>
    <row r="195" spans="1:15" x14ac:dyDescent="0.25">
      <c r="A195" s="60" t="s">
        <v>59</v>
      </c>
      <c r="B195" s="50" t="s">
        <v>76</v>
      </c>
      <c r="C195" s="36" t="s">
        <v>5</v>
      </c>
      <c r="D195" s="115">
        <v>4881</v>
      </c>
      <c r="E195" s="121">
        <v>77971491.599999994</v>
      </c>
      <c r="F195" s="50" t="s">
        <v>80</v>
      </c>
      <c r="G195" s="36" t="s">
        <v>5</v>
      </c>
      <c r="H195" s="109">
        <v>3058</v>
      </c>
      <c r="I195" s="212">
        <v>64479607</v>
      </c>
      <c r="J195" s="109">
        <v>582</v>
      </c>
      <c r="K195" s="203">
        <v>4918673</v>
      </c>
      <c r="L195" s="68">
        <f t="shared" ref="L195:M197" si="102">+H195+J195</f>
        <v>3640</v>
      </c>
      <c r="M195" s="206">
        <f t="shared" si="102"/>
        <v>69398280</v>
      </c>
      <c r="N195" s="56">
        <f t="shared" si="67"/>
        <v>8521</v>
      </c>
      <c r="O195" s="200">
        <f t="shared" si="67"/>
        <v>147369771.59999999</v>
      </c>
    </row>
    <row r="196" spans="1:15" x14ac:dyDescent="0.25">
      <c r="A196" s="60"/>
      <c r="B196" s="50" t="s">
        <v>76</v>
      </c>
      <c r="C196" s="36" t="s">
        <v>6</v>
      </c>
      <c r="D196" s="115">
        <v>3</v>
      </c>
      <c r="E196" s="121">
        <v>6335486.4800000004</v>
      </c>
      <c r="F196" s="50" t="s">
        <v>80</v>
      </c>
      <c r="G196" s="36" t="s">
        <v>6</v>
      </c>
      <c r="H196" s="37">
        <v>1</v>
      </c>
      <c r="I196" s="210">
        <v>2414948</v>
      </c>
      <c r="J196" s="37">
        <v>0</v>
      </c>
      <c r="K196" s="196">
        <v>0</v>
      </c>
      <c r="L196" s="68">
        <f t="shared" si="102"/>
        <v>1</v>
      </c>
      <c r="M196" s="206">
        <f t="shared" si="102"/>
        <v>2414948</v>
      </c>
      <c r="N196" s="56">
        <f t="shared" si="67"/>
        <v>4</v>
      </c>
      <c r="O196" s="200">
        <f t="shared" si="67"/>
        <v>8750434.4800000004</v>
      </c>
    </row>
    <row r="197" spans="1:15" x14ac:dyDescent="0.25">
      <c r="A197" s="60"/>
      <c r="B197" s="50" t="s">
        <v>78</v>
      </c>
      <c r="C197" s="36" t="s">
        <v>6</v>
      </c>
      <c r="D197" s="115">
        <v>139</v>
      </c>
      <c r="E197" s="121">
        <v>206744087.11000001</v>
      </c>
      <c r="F197" s="50" t="s">
        <v>78</v>
      </c>
      <c r="G197" s="36" t="s">
        <v>6</v>
      </c>
      <c r="H197" s="37">
        <v>99</v>
      </c>
      <c r="I197" s="210">
        <v>65358066.969999999</v>
      </c>
      <c r="J197" s="109">
        <v>54</v>
      </c>
      <c r="K197" s="203">
        <v>21183707</v>
      </c>
      <c r="L197" s="68">
        <f t="shared" si="102"/>
        <v>153</v>
      </c>
      <c r="M197" s="206">
        <f t="shared" si="102"/>
        <v>86541773.969999999</v>
      </c>
      <c r="N197" s="56">
        <f t="shared" si="67"/>
        <v>292</v>
      </c>
      <c r="O197" s="200">
        <f t="shared" si="67"/>
        <v>293285861.08000004</v>
      </c>
    </row>
    <row r="198" spans="1:15" x14ac:dyDescent="0.25">
      <c r="A198" s="61" t="s">
        <v>59</v>
      </c>
      <c r="B198" s="51"/>
      <c r="C198" s="38"/>
      <c r="D198" s="39">
        <f>SUM(D195:D197)</f>
        <v>5023</v>
      </c>
      <c r="E198" s="113">
        <f>SUM(E195:E197)</f>
        <v>291051065.19</v>
      </c>
      <c r="F198" s="51"/>
      <c r="G198" s="38"/>
      <c r="H198" s="39">
        <f t="shared" ref="H198:M198" si="103">SUM(H195:H197)</f>
        <v>3158</v>
      </c>
      <c r="I198" s="211">
        <f t="shared" si="103"/>
        <v>132252621.97</v>
      </c>
      <c r="J198" s="39">
        <f t="shared" si="103"/>
        <v>636</v>
      </c>
      <c r="K198" s="197">
        <f t="shared" si="103"/>
        <v>26102380</v>
      </c>
      <c r="L198" s="69">
        <f t="shared" si="103"/>
        <v>3794</v>
      </c>
      <c r="M198" s="207">
        <f t="shared" si="103"/>
        <v>158355001.97</v>
      </c>
      <c r="N198" s="57">
        <f t="shared" si="67"/>
        <v>8817</v>
      </c>
      <c r="O198" s="201">
        <f t="shared" si="67"/>
        <v>449406067.15999997</v>
      </c>
    </row>
    <row r="199" spans="1:15" x14ac:dyDescent="0.25">
      <c r="A199" s="60" t="s">
        <v>60</v>
      </c>
      <c r="B199" s="50" t="s">
        <v>76</v>
      </c>
      <c r="C199" s="36" t="s">
        <v>5</v>
      </c>
      <c r="D199" s="115">
        <v>15823</v>
      </c>
      <c r="E199" s="121">
        <v>249532770.83000001</v>
      </c>
      <c r="F199" s="50" t="s">
        <v>80</v>
      </c>
      <c r="G199" s="36" t="s">
        <v>5</v>
      </c>
      <c r="H199" s="109">
        <v>6689</v>
      </c>
      <c r="I199" s="212">
        <v>140590073</v>
      </c>
      <c r="J199" s="109">
        <v>1648</v>
      </c>
      <c r="K199" s="203">
        <v>13972595</v>
      </c>
      <c r="L199" s="68">
        <f t="shared" ref="L199:M201" si="104">+H199+J199</f>
        <v>8337</v>
      </c>
      <c r="M199" s="206">
        <f t="shared" si="104"/>
        <v>154562668</v>
      </c>
      <c r="N199" s="56">
        <f t="shared" ref="N199:O234" si="105">+L199+D199</f>
        <v>24160</v>
      </c>
      <c r="O199" s="200">
        <f t="shared" si="105"/>
        <v>404095438.83000004</v>
      </c>
    </row>
    <row r="200" spans="1:15" x14ac:dyDescent="0.25">
      <c r="A200" s="60"/>
      <c r="B200" s="50" t="s">
        <v>76</v>
      </c>
      <c r="C200" s="36" t="s">
        <v>6</v>
      </c>
      <c r="D200" s="115">
        <v>33</v>
      </c>
      <c r="E200" s="121">
        <v>28111377.239999998</v>
      </c>
      <c r="F200" s="50" t="s">
        <v>80</v>
      </c>
      <c r="G200" s="36" t="s">
        <v>6</v>
      </c>
      <c r="H200" s="109">
        <v>11</v>
      </c>
      <c r="I200" s="212">
        <v>25026507.75</v>
      </c>
      <c r="J200" s="109">
        <v>8</v>
      </c>
      <c r="K200" s="203">
        <v>14884992.07</v>
      </c>
      <c r="L200" s="68">
        <f t="shared" si="104"/>
        <v>19</v>
      </c>
      <c r="M200" s="206">
        <f t="shared" si="104"/>
        <v>39911499.82</v>
      </c>
      <c r="N200" s="56">
        <f t="shared" si="105"/>
        <v>52</v>
      </c>
      <c r="O200" s="200">
        <f t="shared" si="105"/>
        <v>68022877.060000002</v>
      </c>
    </row>
    <row r="201" spans="1:15" x14ac:dyDescent="0.25">
      <c r="A201" s="60"/>
      <c r="B201" s="50" t="s">
        <v>78</v>
      </c>
      <c r="C201" s="36" t="s">
        <v>6</v>
      </c>
      <c r="D201" s="115">
        <v>414</v>
      </c>
      <c r="E201" s="121">
        <v>537459261.88999999</v>
      </c>
      <c r="F201" s="50" t="s">
        <v>78</v>
      </c>
      <c r="G201" s="36" t="s">
        <v>6</v>
      </c>
      <c r="H201" s="109">
        <v>288</v>
      </c>
      <c r="I201" s="212">
        <v>246220589.59999999</v>
      </c>
      <c r="J201" s="109">
        <v>276</v>
      </c>
      <c r="K201" s="203">
        <v>160357950.5</v>
      </c>
      <c r="L201" s="68">
        <f t="shared" si="104"/>
        <v>564</v>
      </c>
      <c r="M201" s="206">
        <f t="shared" si="104"/>
        <v>406578540.10000002</v>
      </c>
      <c r="N201" s="56">
        <f t="shared" si="105"/>
        <v>978</v>
      </c>
      <c r="O201" s="200">
        <f t="shared" si="105"/>
        <v>944037801.99000001</v>
      </c>
    </row>
    <row r="202" spans="1:15" x14ac:dyDescent="0.25">
      <c r="A202" s="61" t="s">
        <v>60</v>
      </c>
      <c r="B202" s="51"/>
      <c r="C202" s="38"/>
      <c r="D202" s="39">
        <f>SUM(D199:D201)</f>
        <v>16270</v>
      </c>
      <c r="E202" s="113">
        <f>SUM(E199:E201)</f>
        <v>815103409.96000004</v>
      </c>
      <c r="F202" s="51"/>
      <c r="G202" s="38"/>
      <c r="H202" s="39">
        <f t="shared" ref="H202:M202" si="106">SUM(H199:H201)</f>
        <v>6988</v>
      </c>
      <c r="I202" s="211">
        <f t="shared" si="106"/>
        <v>411837170.35000002</v>
      </c>
      <c r="J202" s="39">
        <f t="shared" si="106"/>
        <v>1932</v>
      </c>
      <c r="K202" s="197">
        <f t="shared" si="106"/>
        <v>189215537.56999999</v>
      </c>
      <c r="L202" s="69">
        <f t="shared" si="106"/>
        <v>8920</v>
      </c>
      <c r="M202" s="207">
        <f t="shared" si="106"/>
        <v>601052707.92000008</v>
      </c>
      <c r="N202" s="57">
        <f t="shared" si="105"/>
        <v>25190</v>
      </c>
      <c r="O202" s="201">
        <f t="shared" si="105"/>
        <v>1416156117.8800001</v>
      </c>
    </row>
    <row r="203" spans="1:15" x14ac:dyDescent="0.25">
      <c r="A203" s="60" t="s">
        <v>61</v>
      </c>
      <c r="B203" s="50" t="s">
        <v>76</v>
      </c>
      <c r="C203" s="36" t="s">
        <v>5</v>
      </c>
      <c r="D203" s="115">
        <v>2219</v>
      </c>
      <c r="E203" s="121">
        <v>33791570.219999999</v>
      </c>
      <c r="F203" s="50" t="s">
        <v>80</v>
      </c>
      <c r="G203" s="36" t="s">
        <v>5</v>
      </c>
      <c r="H203" s="109">
        <v>535</v>
      </c>
      <c r="I203" s="212">
        <v>10653367</v>
      </c>
      <c r="J203" s="109">
        <v>137</v>
      </c>
      <c r="K203" s="203">
        <v>1119172</v>
      </c>
      <c r="L203" s="68">
        <f t="shared" ref="L203:M205" si="107">+H203+J203</f>
        <v>672</v>
      </c>
      <c r="M203" s="206">
        <f t="shared" si="107"/>
        <v>11772539</v>
      </c>
      <c r="N203" s="56">
        <f t="shared" si="105"/>
        <v>2891</v>
      </c>
      <c r="O203" s="200">
        <f t="shared" si="105"/>
        <v>45564109.219999999</v>
      </c>
    </row>
    <row r="204" spans="1:15" x14ac:dyDescent="0.25">
      <c r="A204" s="60"/>
      <c r="B204" s="50" t="s">
        <v>76</v>
      </c>
      <c r="C204" s="36" t="s">
        <v>6</v>
      </c>
      <c r="D204" s="37">
        <v>0</v>
      </c>
      <c r="E204" s="112">
        <v>0</v>
      </c>
      <c r="F204" s="50" t="s">
        <v>80</v>
      </c>
      <c r="G204" s="36" t="s">
        <v>6</v>
      </c>
      <c r="H204" s="109">
        <v>1</v>
      </c>
      <c r="I204" s="212">
        <v>904075</v>
      </c>
      <c r="J204" s="37">
        <v>0</v>
      </c>
      <c r="K204" s="196">
        <v>0</v>
      </c>
      <c r="L204" s="68">
        <f t="shared" si="107"/>
        <v>1</v>
      </c>
      <c r="M204" s="206">
        <f t="shared" si="107"/>
        <v>904075</v>
      </c>
      <c r="N204" s="56">
        <f t="shared" si="105"/>
        <v>1</v>
      </c>
      <c r="O204" s="200">
        <f t="shared" si="105"/>
        <v>904075</v>
      </c>
    </row>
    <row r="205" spans="1:15" x14ac:dyDescent="0.25">
      <c r="A205" s="60"/>
      <c r="B205" s="50" t="s">
        <v>78</v>
      </c>
      <c r="C205" s="36" t="s">
        <v>6</v>
      </c>
      <c r="D205" s="115">
        <v>54</v>
      </c>
      <c r="E205" s="121">
        <v>43513697.590000004</v>
      </c>
      <c r="F205" s="50" t="s">
        <v>78</v>
      </c>
      <c r="G205" s="36" t="s">
        <v>6</v>
      </c>
      <c r="H205" s="37">
        <v>14</v>
      </c>
      <c r="I205" s="210">
        <v>9988401</v>
      </c>
      <c r="J205" s="109">
        <v>18</v>
      </c>
      <c r="K205" s="203">
        <v>9576520</v>
      </c>
      <c r="L205" s="68">
        <f t="shared" si="107"/>
        <v>32</v>
      </c>
      <c r="M205" s="206">
        <f t="shared" si="107"/>
        <v>19564921</v>
      </c>
      <c r="N205" s="56">
        <f t="shared" si="105"/>
        <v>86</v>
      </c>
      <c r="O205" s="200">
        <f t="shared" si="105"/>
        <v>63078618.590000004</v>
      </c>
    </row>
    <row r="206" spans="1:15" x14ac:dyDescent="0.25">
      <c r="A206" s="61" t="s">
        <v>61</v>
      </c>
      <c r="B206" s="51"/>
      <c r="C206" s="38"/>
      <c r="D206" s="39">
        <f>SUM(D203:D205)</f>
        <v>2273</v>
      </c>
      <c r="E206" s="113">
        <f>SUM(E203:E205)</f>
        <v>77305267.810000002</v>
      </c>
      <c r="F206" s="51"/>
      <c r="G206" s="38"/>
      <c r="H206" s="39">
        <f t="shared" ref="H206:M206" si="108">SUM(H203:H205)</f>
        <v>550</v>
      </c>
      <c r="I206" s="211">
        <f t="shared" si="108"/>
        <v>21545843</v>
      </c>
      <c r="J206" s="39">
        <f t="shared" si="108"/>
        <v>155</v>
      </c>
      <c r="K206" s="197">
        <f t="shared" si="108"/>
        <v>10695692</v>
      </c>
      <c r="L206" s="69">
        <f t="shared" si="108"/>
        <v>705</v>
      </c>
      <c r="M206" s="207">
        <f t="shared" si="108"/>
        <v>32241535</v>
      </c>
      <c r="N206" s="57">
        <f t="shared" si="105"/>
        <v>2978</v>
      </c>
      <c r="O206" s="201">
        <f t="shared" si="105"/>
        <v>109546802.81</v>
      </c>
    </row>
    <row r="207" spans="1:15" x14ac:dyDescent="0.25">
      <c r="A207" s="60" t="s">
        <v>62</v>
      </c>
      <c r="B207" s="50" t="s">
        <v>76</v>
      </c>
      <c r="C207" s="36" t="s">
        <v>5</v>
      </c>
      <c r="D207" s="115">
        <v>488</v>
      </c>
      <c r="E207" s="121">
        <v>7934757.5700000003</v>
      </c>
      <c r="F207" s="50" t="s">
        <v>80</v>
      </c>
      <c r="G207" s="36" t="s">
        <v>5</v>
      </c>
      <c r="H207" s="109">
        <v>690</v>
      </c>
      <c r="I207" s="212">
        <v>14478342</v>
      </c>
      <c r="J207" s="109">
        <v>260</v>
      </c>
      <c r="K207" s="203">
        <v>2168923</v>
      </c>
      <c r="L207" s="68">
        <f t="shared" ref="L207:M209" si="109">+H207+J207</f>
        <v>950</v>
      </c>
      <c r="M207" s="206">
        <f t="shared" si="109"/>
        <v>16647265</v>
      </c>
      <c r="N207" s="56">
        <f t="shared" si="105"/>
        <v>1438</v>
      </c>
      <c r="O207" s="200">
        <f t="shared" si="105"/>
        <v>24582022.57</v>
      </c>
    </row>
    <row r="208" spans="1:15" x14ac:dyDescent="0.25">
      <c r="A208" s="60"/>
      <c r="B208" s="50" t="s">
        <v>76</v>
      </c>
      <c r="C208" s="36" t="s">
        <v>6</v>
      </c>
      <c r="D208" s="37">
        <v>0</v>
      </c>
      <c r="E208" s="112">
        <v>0</v>
      </c>
      <c r="F208" s="50" t="s">
        <v>80</v>
      </c>
      <c r="G208" s="36" t="s">
        <v>6</v>
      </c>
      <c r="H208" s="37">
        <v>0</v>
      </c>
      <c r="I208" s="210">
        <v>0</v>
      </c>
      <c r="J208" s="37">
        <v>0</v>
      </c>
      <c r="K208" s="196">
        <v>0</v>
      </c>
      <c r="L208" s="68">
        <f t="shared" si="109"/>
        <v>0</v>
      </c>
      <c r="M208" s="206">
        <f t="shared" si="109"/>
        <v>0</v>
      </c>
      <c r="N208" s="56">
        <f t="shared" si="105"/>
        <v>0</v>
      </c>
      <c r="O208" s="200">
        <f t="shared" si="105"/>
        <v>0</v>
      </c>
    </row>
    <row r="209" spans="1:15" x14ac:dyDescent="0.25">
      <c r="A209" s="60"/>
      <c r="B209" s="50" t="s">
        <v>78</v>
      </c>
      <c r="C209" s="36" t="s">
        <v>6</v>
      </c>
      <c r="D209" s="115">
        <v>12</v>
      </c>
      <c r="E209" s="121">
        <v>14361363.01</v>
      </c>
      <c r="F209" s="50" t="s">
        <v>78</v>
      </c>
      <c r="G209" s="36" t="s">
        <v>6</v>
      </c>
      <c r="H209" s="37">
        <v>10</v>
      </c>
      <c r="I209" s="210">
        <v>5845442.3700000001</v>
      </c>
      <c r="J209" s="37">
        <v>10</v>
      </c>
      <c r="K209" s="196">
        <v>5727863.3200000003</v>
      </c>
      <c r="L209" s="68">
        <f t="shared" si="109"/>
        <v>20</v>
      </c>
      <c r="M209" s="206">
        <f t="shared" si="109"/>
        <v>11573305.690000001</v>
      </c>
      <c r="N209" s="56">
        <f t="shared" si="105"/>
        <v>32</v>
      </c>
      <c r="O209" s="200">
        <f t="shared" si="105"/>
        <v>25934668.700000003</v>
      </c>
    </row>
    <row r="210" spans="1:15" x14ac:dyDescent="0.25">
      <c r="A210" s="61" t="s">
        <v>62</v>
      </c>
      <c r="B210" s="51"/>
      <c r="C210" s="38"/>
      <c r="D210" s="39">
        <f>SUM(D207:D209)</f>
        <v>500</v>
      </c>
      <c r="E210" s="113">
        <f>SUM(E207:E209)</f>
        <v>22296120.579999998</v>
      </c>
      <c r="F210" s="51"/>
      <c r="G210" s="38"/>
      <c r="H210" s="39">
        <f t="shared" ref="H210:M210" si="110">SUM(H207:H209)</f>
        <v>700</v>
      </c>
      <c r="I210" s="211">
        <f t="shared" si="110"/>
        <v>20323784.370000001</v>
      </c>
      <c r="J210" s="39">
        <f t="shared" si="110"/>
        <v>270</v>
      </c>
      <c r="K210" s="197">
        <f t="shared" si="110"/>
        <v>7896786.3200000003</v>
      </c>
      <c r="L210" s="69">
        <f t="shared" si="110"/>
        <v>970</v>
      </c>
      <c r="M210" s="207">
        <f t="shared" si="110"/>
        <v>28220570.690000001</v>
      </c>
      <c r="N210" s="57">
        <f t="shared" si="105"/>
        <v>1470</v>
      </c>
      <c r="O210" s="201">
        <f t="shared" si="105"/>
        <v>50516691.269999996</v>
      </c>
    </row>
    <row r="211" spans="1:15" x14ac:dyDescent="0.25">
      <c r="A211" s="60" t="s">
        <v>63</v>
      </c>
      <c r="B211" s="50" t="s">
        <v>76</v>
      </c>
      <c r="C211" s="36" t="s">
        <v>5</v>
      </c>
      <c r="D211" s="115">
        <v>26</v>
      </c>
      <c r="E211" s="121">
        <v>440400</v>
      </c>
      <c r="F211" s="50" t="s">
        <v>80</v>
      </c>
      <c r="G211" s="36" t="s">
        <v>5</v>
      </c>
      <c r="H211" s="37">
        <v>0</v>
      </c>
      <c r="I211" s="210">
        <v>0</v>
      </c>
      <c r="J211" s="37">
        <v>0</v>
      </c>
      <c r="K211" s="196">
        <v>0</v>
      </c>
      <c r="L211" s="68">
        <f t="shared" ref="L211:M213" si="111">+H211+J211</f>
        <v>0</v>
      </c>
      <c r="M211" s="206">
        <f t="shared" si="111"/>
        <v>0</v>
      </c>
      <c r="N211" s="56">
        <f t="shared" si="105"/>
        <v>26</v>
      </c>
      <c r="O211" s="200">
        <f t="shared" si="105"/>
        <v>440400</v>
      </c>
    </row>
    <row r="212" spans="1:15" x14ac:dyDescent="0.25">
      <c r="A212" s="60"/>
      <c r="B212" s="50" t="s">
        <v>76</v>
      </c>
      <c r="C212" s="36" t="s">
        <v>6</v>
      </c>
      <c r="D212" s="37">
        <v>0</v>
      </c>
      <c r="E212" s="112">
        <v>0</v>
      </c>
      <c r="F212" s="50" t="s">
        <v>80</v>
      </c>
      <c r="G212" s="36" t="s">
        <v>6</v>
      </c>
      <c r="H212" s="37">
        <v>0</v>
      </c>
      <c r="I212" s="210">
        <v>0</v>
      </c>
      <c r="J212" s="37">
        <v>0</v>
      </c>
      <c r="K212" s="196">
        <v>0</v>
      </c>
      <c r="L212" s="68">
        <f t="shared" si="111"/>
        <v>0</v>
      </c>
      <c r="M212" s="206">
        <f t="shared" si="111"/>
        <v>0</v>
      </c>
      <c r="N212" s="56">
        <f t="shared" si="105"/>
        <v>0</v>
      </c>
      <c r="O212" s="200">
        <f t="shared" si="105"/>
        <v>0</v>
      </c>
    </row>
    <row r="213" spans="1:15" x14ac:dyDescent="0.25">
      <c r="A213" s="60"/>
      <c r="B213" s="50" t="s">
        <v>78</v>
      </c>
      <c r="C213" s="36" t="s">
        <v>6</v>
      </c>
      <c r="D213" s="37">
        <v>0</v>
      </c>
      <c r="E213" s="112">
        <v>0</v>
      </c>
      <c r="F213" s="50" t="s">
        <v>78</v>
      </c>
      <c r="G213" s="36" t="s">
        <v>6</v>
      </c>
      <c r="H213" s="37">
        <v>0</v>
      </c>
      <c r="I213" s="210">
        <v>0</v>
      </c>
      <c r="J213" s="37">
        <v>0</v>
      </c>
      <c r="K213" s="196">
        <v>0</v>
      </c>
      <c r="L213" s="68">
        <f t="shared" si="111"/>
        <v>0</v>
      </c>
      <c r="M213" s="206">
        <f t="shared" si="111"/>
        <v>0</v>
      </c>
      <c r="N213" s="56">
        <f t="shared" si="105"/>
        <v>0</v>
      </c>
      <c r="O213" s="200">
        <f t="shared" si="105"/>
        <v>0</v>
      </c>
    </row>
    <row r="214" spans="1:15" ht="15" customHeight="1" x14ac:dyDescent="0.25">
      <c r="A214" s="61" t="s">
        <v>63</v>
      </c>
      <c r="B214" s="51"/>
      <c r="C214" s="38"/>
      <c r="D214" s="39">
        <f>SUM(D211:D213)</f>
        <v>26</v>
      </c>
      <c r="E214" s="113">
        <f>SUM(E211:E213)</f>
        <v>440400</v>
      </c>
      <c r="F214" s="51"/>
      <c r="G214" s="38"/>
      <c r="H214" s="39">
        <f t="shared" ref="H214:M214" si="112">SUM(H211:H213)</f>
        <v>0</v>
      </c>
      <c r="I214" s="211">
        <f t="shared" si="112"/>
        <v>0</v>
      </c>
      <c r="J214" s="39">
        <f t="shared" si="112"/>
        <v>0</v>
      </c>
      <c r="K214" s="197">
        <f t="shared" si="112"/>
        <v>0</v>
      </c>
      <c r="L214" s="69">
        <f t="shared" si="112"/>
        <v>0</v>
      </c>
      <c r="M214" s="207">
        <f t="shared" si="112"/>
        <v>0</v>
      </c>
      <c r="N214" s="57">
        <f t="shared" si="105"/>
        <v>26</v>
      </c>
      <c r="O214" s="201">
        <f t="shared" si="105"/>
        <v>440400</v>
      </c>
    </row>
    <row r="215" spans="1:15" x14ac:dyDescent="0.25">
      <c r="A215" s="60" t="s">
        <v>64</v>
      </c>
      <c r="B215" s="50" t="s">
        <v>76</v>
      </c>
      <c r="C215" s="36" t="s">
        <v>5</v>
      </c>
      <c r="D215" s="115">
        <v>7908</v>
      </c>
      <c r="E215" s="121">
        <v>124579060.31999999</v>
      </c>
      <c r="F215" s="50" t="s">
        <v>80</v>
      </c>
      <c r="G215" s="36" t="s">
        <v>5</v>
      </c>
      <c r="H215" s="109">
        <v>1676</v>
      </c>
      <c r="I215" s="212">
        <v>35105024</v>
      </c>
      <c r="J215" s="109">
        <v>286</v>
      </c>
      <c r="K215" s="203">
        <v>2422501</v>
      </c>
      <c r="L215" s="68">
        <f t="shared" ref="L215:M217" si="113">+H215+J215</f>
        <v>1962</v>
      </c>
      <c r="M215" s="206">
        <f t="shared" si="113"/>
        <v>37527525</v>
      </c>
      <c r="N215" s="56">
        <f t="shared" si="105"/>
        <v>9870</v>
      </c>
      <c r="O215" s="200">
        <f t="shared" si="105"/>
        <v>162106585.31999999</v>
      </c>
    </row>
    <row r="216" spans="1:15" x14ac:dyDescent="0.25">
      <c r="A216" s="60"/>
      <c r="B216" s="50" t="s">
        <v>76</v>
      </c>
      <c r="C216" s="36" t="s">
        <v>6</v>
      </c>
      <c r="D216" s="115">
        <v>6</v>
      </c>
      <c r="E216" s="121">
        <v>11424715.119999999</v>
      </c>
      <c r="F216" s="50" t="s">
        <v>80</v>
      </c>
      <c r="G216" s="36" t="s">
        <v>6</v>
      </c>
      <c r="H216" s="37">
        <v>1</v>
      </c>
      <c r="I216" s="210">
        <v>1961381.2</v>
      </c>
      <c r="J216" s="37">
        <v>0</v>
      </c>
      <c r="K216" s="196">
        <v>0</v>
      </c>
      <c r="L216" s="68">
        <f t="shared" si="113"/>
        <v>1</v>
      </c>
      <c r="M216" s="206">
        <f t="shared" si="113"/>
        <v>1961381.2</v>
      </c>
      <c r="N216" s="56">
        <f t="shared" si="105"/>
        <v>7</v>
      </c>
      <c r="O216" s="200">
        <f t="shared" si="105"/>
        <v>13386096.319999998</v>
      </c>
    </row>
    <row r="217" spans="1:15" x14ac:dyDescent="0.25">
      <c r="A217" s="60"/>
      <c r="B217" s="50" t="s">
        <v>78</v>
      </c>
      <c r="C217" s="36" t="s">
        <v>6</v>
      </c>
      <c r="D217" s="115">
        <v>145</v>
      </c>
      <c r="E217" s="121">
        <v>235449593.02000001</v>
      </c>
      <c r="F217" s="50" t="s">
        <v>78</v>
      </c>
      <c r="G217" s="36" t="s">
        <v>6</v>
      </c>
      <c r="H217" s="109">
        <v>66</v>
      </c>
      <c r="I217" s="212">
        <v>48645145.049999997</v>
      </c>
      <c r="J217" s="109">
        <v>18</v>
      </c>
      <c r="K217" s="203">
        <v>10301827.310000001</v>
      </c>
      <c r="L217" s="68">
        <f t="shared" si="113"/>
        <v>84</v>
      </c>
      <c r="M217" s="206">
        <f t="shared" si="113"/>
        <v>58946972.359999999</v>
      </c>
      <c r="N217" s="56">
        <f t="shared" si="105"/>
        <v>229</v>
      </c>
      <c r="O217" s="200">
        <f t="shared" si="105"/>
        <v>294396565.38</v>
      </c>
    </row>
    <row r="218" spans="1:15" ht="15" customHeight="1" x14ac:dyDescent="0.25">
      <c r="A218" s="61" t="s">
        <v>64</v>
      </c>
      <c r="B218" s="51"/>
      <c r="C218" s="38"/>
      <c r="D218" s="39">
        <f>SUM(D215:D217)</f>
        <v>8059</v>
      </c>
      <c r="E218" s="113">
        <f>SUM(E215:E217)</f>
        <v>371453368.46000004</v>
      </c>
      <c r="F218" s="51"/>
      <c r="G218" s="38"/>
      <c r="H218" s="39">
        <f t="shared" ref="H218:M218" si="114">SUM(H215:H217)</f>
        <v>1743</v>
      </c>
      <c r="I218" s="211">
        <f t="shared" si="114"/>
        <v>85711550.25</v>
      </c>
      <c r="J218" s="39">
        <f t="shared" si="114"/>
        <v>304</v>
      </c>
      <c r="K218" s="197">
        <f t="shared" si="114"/>
        <v>12724328.310000001</v>
      </c>
      <c r="L218" s="69">
        <f t="shared" si="114"/>
        <v>2047</v>
      </c>
      <c r="M218" s="207">
        <f t="shared" si="114"/>
        <v>98435878.560000002</v>
      </c>
      <c r="N218" s="57">
        <f t="shared" si="105"/>
        <v>10106</v>
      </c>
      <c r="O218" s="201">
        <f t="shared" si="105"/>
        <v>469889247.02000004</v>
      </c>
    </row>
    <row r="219" spans="1:15" x14ac:dyDescent="0.25">
      <c r="A219" s="60" t="s">
        <v>65</v>
      </c>
      <c r="B219" s="50" t="s">
        <v>76</v>
      </c>
      <c r="C219" s="36" t="s">
        <v>5</v>
      </c>
      <c r="D219" s="115">
        <v>5640</v>
      </c>
      <c r="E219" s="121">
        <v>86530294.439999998</v>
      </c>
      <c r="F219" s="50" t="s">
        <v>80</v>
      </c>
      <c r="G219" s="36" t="s">
        <v>5</v>
      </c>
      <c r="H219" s="109">
        <v>4126</v>
      </c>
      <c r="I219" s="212">
        <v>87011689</v>
      </c>
      <c r="J219" s="109">
        <v>1228</v>
      </c>
      <c r="K219" s="203">
        <v>10382756</v>
      </c>
      <c r="L219" s="68">
        <f t="shared" ref="L219:M221" si="115">+H219+J219</f>
        <v>5354</v>
      </c>
      <c r="M219" s="206">
        <f t="shared" si="115"/>
        <v>97394445</v>
      </c>
      <c r="N219" s="56">
        <f t="shared" si="105"/>
        <v>10994</v>
      </c>
      <c r="O219" s="200">
        <f t="shared" si="105"/>
        <v>183924739.44</v>
      </c>
    </row>
    <row r="220" spans="1:15" x14ac:dyDescent="0.25">
      <c r="A220" s="60"/>
      <c r="B220" s="50" t="s">
        <v>76</v>
      </c>
      <c r="C220" s="36" t="s">
        <v>6</v>
      </c>
      <c r="D220" s="115">
        <v>3</v>
      </c>
      <c r="E220" s="121">
        <v>7295111.7699999996</v>
      </c>
      <c r="F220" s="50" t="s">
        <v>80</v>
      </c>
      <c r="G220" s="36" t="s">
        <v>6</v>
      </c>
      <c r="H220" s="37">
        <v>7</v>
      </c>
      <c r="I220" s="210">
        <v>9066512</v>
      </c>
      <c r="J220" s="37">
        <v>1</v>
      </c>
      <c r="K220" s="203">
        <v>1073618</v>
      </c>
      <c r="L220" s="68">
        <f t="shared" si="115"/>
        <v>8</v>
      </c>
      <c r="M220" s="206">
        <f t="shared" si="115"/>
        <v>10140130</v>
      </c>
      <c r="N220" s="56">
        <f t="shared" si="105"/>
        <v>11</v>
      </c>
      <c r="O220" s="200">
        <f t="shared" si="105"/>
        <v>17435241.77</v>
      </c>
    </row>
    <row r="221" spans="1:15" x14ac:dyDescent="0.25">
      <c r="A221" s="60"/>
      <c r="B221" s="50" t="s">
        <v>78</v>
      </c>
      <c r="C221" s="36" t="s">
        <v>6</v>
      </c>
      <c r="D221" s="115">
        <v>91</v>
      </c>
      <c r="E221" s="121">
        <v>105594935.34999999</v>
      </c>
      <c r="F221" s="50" t="s">
        <v>78</v>
      </c>
      <c r="G221" s="36" t="s">
        <v>6</v>
      </c>
      <c r="H221" s="37">
        <v>66</v>
      </c>
      <c r="I221" s="210">
        <v>45934378</v>
      </c>
      <c r="J221" s="109">
        <v>72</v>
      </c>
      <c r="K221" s="203">
        <v>37302602</v>
      </c>
      <c r="L221" s="68">
        <f t="shared" si="115"/>
        <v>138</v>
      </c>
      <c r="M221" s="206">
        <f t="shared" si="115"/>
        <v>83236980</v>
      </c>
      <c r="N221" s="56">
        <f t="shared" si="105"/>
        <v>229</v>
      </c>
      <c r="O221" s="200">
        <f t="shared" si="105"/>
        <v>188831915.34999999</v>
      </c>
    </row>
    <row r="222" spans="1:15" x14ac:dyDescent="0.25">
      <c r="A222" s="61" t="s">
        <v>65</v>
      </c>
      <c r="B222" s="51"/>
      <c r="C222" s="38"/>
      <c r="D222" s="39">
        <f>SUM(D219:D221)</f>
        <v>5734</v>
      </c>
      <c r="E222" s="113">
        <f>SUM(E219:E221)</f>
        <v>199420341.56</v>
      </c>
      <c r="F222" s="51"/>
      <c r="G222" s="38"/>
      <c r="H222" s="39">
        <f t="shared" ref="H222:M222" si="116">SUM(H219:H221)</f>
        <v>4199</v>
      </c>
      <c r="I222" s="211">
        <f t="shared" si="116"/>
        <v>142012579</v>
      </c>
      <c r="J222" s="39">
        <f t="shared" si="116"/>
        <v>1301</v>
      </c>
      <c r="K222" s="197">
        <f t="shared" si="116"/>
        <v>48758976</v>
      </c>
      <c r="L222" s="69">
        <f t="shared" si="116"/>
        <v>5500</v>
      </c>
      <c r="M222" s="207">
        <f t="shared" si="116"/>
        <v>190771555</v>
      </c>
      <c r="N222" s="57">
        <f t="shared" si="105"/>
        <v>11234</v>
      </c>
      <c r="O222" s="201">
        <f t="shared" si="105"/>
        <v>390191896.56</v>
      </c>
    </row>
    <row r="223" spans="1:15" x14ac:dyDescent="0.25">
      <c r="A223" s="60" t="s">
        <v>66</v>
      </c>
      <c r="B223" s="50" t="s">
        <v>76</v>
      </c>
      <c r="C223" s="36" t="s">
        <v>5</v>
      </c>
      <c r="D223" s="115">
        <v>1553</v>
      </c>
      <c r="E223" s="121">
        <v>24350063.289999999</v>
      </c>
      <c r="F223" s="50" t="s">
        <v>80</v>
      </c>
      <c r="G223" s="36" t="s">
        <v>5</v>
      </c>
      <c r="H223" s="109">
        <v>867</v>
      </c>
      <c r="I223" s="212">
        <v>18197094</v>
      </c>
      <c r="J223" s="109">
        <v>250</v>
      </c>
      <c r="K223" s="203">
        <v>2071173</v>
      </c>
      <c r="L223" s="68">
        <f t="shared" ref="L223:M225" si="117">+H223+J223</f>
        <v>1117</v>
      </c>
      <c r="M223" s="206">
        <f t="shared" si="117"/>
        <v>20268267</v>
      </c>
      <c r="N223" s="56">
        <f t="shared" si="105"/>
        <v>2670</v>
      </c>
      <c r="O223" s="200">
        <f t="shared" si="105"/>
        <v>44618330.289999999</v>
      </c>
    </row>
    <row r="224" spans="1:15" x14ac:dyDescent="0.25">
      <c r="A224" s="60"/>
      <c r="B224" s="50" t="s">
        <v>76</v>
      </c>
      <c r="C224" s="36" t="s">
        <v>6</v>
      </c>
      <c r="D224" s="115">
        <v>2</v>
      </c>
      <c r="E224" s="121">
        <v>2918987.02</v>
      </c>
      <c r="F224" s="50" t="s">
        <v>80</v>
      </c>
      <c r="G224" s="36" t="s">
        <v>6</v>
      </c>
      <c r="H224" s="37">
        <v>1</v>
      </c>
      <c r="I224" s="210">
        <v>3401136.1</v>
      </c>
      <c r="J224" s="109">
        <v>2</v>
      </c>
      <c r="K224" s="203">
        <v>3401136.1</v>
      </c>
      <c r="L224" s="68">
        <f t="shared" si="117"/>
        <v>3</v>
      </c>
      <c r="M224" s="206">
        <f t="shared" si="117"/>
        <v>6802272.2000000002</v>
      </c>
      <c r="N224" s="56">
        <f t="shared" si="105"/>
        <v>5</v>
      </c>
      <c r="O224" s="200">
        <f t="shared" si="105"/>
        <v>9721259.2200000007</v>
      </c>
    </row>
    <row r="225" spans="1:15" x14ac:dyDescent="0.25">
      <c r="A225" s="60"/>
      <c r="B225" s="50" t="s">
        <v>78</v>
      </c>
      <c r="C225" s="36" t="s">
        <v>6</v>
      </c>
      <c r="D225" s="115">
        <v>48</v>
      </c>
      <c r="E225" s="121">
        <v>70560733.269999996</v>
      </c>
      <c r="F225" s="50" t="s">
        <v>78</v>
      </c>
      <c r="G225" s="36" t="s">
        <v>6</v>
      </c>
      <c r="H225" s="37">
        <v>39</v>
      </c>
      <c r="I225" s="210">
        <v>26311381.149999999</v>
      </c>
      <c r="J225" s="109">
        <v>31</v>
      </c>
      <c r="K225" s="203">
        <v>16978047.75</v>
      </c>
      <c r="L225" s="68">
        <f t="shared" si="117"/>
        <v>70</v>
      </c>
      <c r="M225" s="206">
        <f t="shared" si="117"/>
        <v>43289428.899999999</v>
      </c>
      <c r="N225" s="56">
        <f t="shared" si="105"/>
        <v>118</v>
      </c>
      <c r="O225" s="200">
        <f t="shared" si="105"/>
        <v>113850162.16999999</v>
      </c>
    </row>
    <row r="226" spans="1:15" x14ac:dyDescent="0.25">
      <c r="A226" s="61" t="s">
        <v>66</v>
      </c>
      <c r="B226" s="51"/>
      <c r="C226" s="38"/>
      <c r="D226" s="39">
        <f>SUM(D223:D225)</f>
        <v>1603</v>
      </c>
      <c r="E226" s="113">
        <f>SUM(E223:E225)</f>
        <v>97829783.579999998</v>
      </c>
      <c r="F226" s="51"/>
      <c r="G226" s="38"/>
      <c r="H226" s="39">
        <f t="shared" ref="H226:M226" si="118">SUM(H223:H225)</f>
        <v>907</v>
      </c>
      <c r="I226" s="211">
        <f t="shared" si="118"/>
        <v>47909611.25</v>
      </c>
      <c r="J226" s="39">
        <f t="shared" si="118"/>
        <v>283</v>
      </c>
      <c r="K226" s="197">
        <f t="shared" si="118"/>
        <v>22450356.850000001</v>
      </c>
      <c r="L226" s="69">
        <f t="shared" si="118"/>
        <v>1190</v>
      </c>
      <c r="M226" s="207">
        <f t="shared" si="118"/>
        <v>70359968.099999994</v>
      </c>
      <c r="N226" s="57">
        <f t="shared" si="105"/>
        <v>2793</v>
      </c>
      <c r="O226" s="201">
        <f t="shared" si="105"/>
        <v>168189751.68000001</v>
      </c>
    </row>
    <row r="227" spans="1:15" x14ac:dyDescent="0.25">
      <c r="A227" s="60" t="s">
        <v>67</v>
      </c>
      <c r="B227" s="50" t="s">
        <v>76</v>
      </c>
      <c r="C227" s="36" t="s">
        <v>5</v>
      </c>
      <c r="D227" s="115">
        <v>8105</v>
      </c>
      <c r="E227" s="121">
        <v>119208945.28</v>
      </c>
      <c r="F227" s="50" t="s">
        <v>80</v>
      </c>
      <c r="G227" s="36" t="s">
        <v>5</v>
      </c>
      <c r="H227" s="109">
        <v>2548</v>
      </c>
      <c r="I227" s="212">
        <v>51902672.630000003</v>
      </c>
      <c r="J227" s="109">
        <v>766</v>
      </c>
      <c r="K227" s="203">
        <v>6780183</v>
      </c>
      <c r="L227" s="68">
        <f t="shared" ref="L227:M229" si="119">+H227+J227</f>
        <v>3314</v>
      </c>
      <c r="M227" s="206">
        <f t="shared" si="119"/>
        <v>58682855.630000003</v>
      </c>
      <c r="N227" s="56">
        <f t="shared" si="105"/>
        <v>11419</v>
      </c>
      <c r="O227" s="200">
        <f t="shared" si="105"/>
        <v>177891800.91</v>
      </c>
    </row>
    <row r="228" spans="1:15" x14ac:dyDescent="0.25">
      <c r="A228" s="60"/>
      <c r="B228" s="50" t="s">
        <v>76</v>
      </c>
      <c r="C228" s="36" t="s">
        <v>6</v>
      </c>
      <c r="D228" s="41">
        <v>0</v>
      </c>
      <c r="E228" s="112">
        <v>0</v>
      </c>
      <c r="F228" s="50" t="s">
        <v>80</v>
      </c>
      <c r="G228" s="36" t="s">
        <v>6</v>
      </c>
      <c r="H228" s="37">
        <v>2</v>
      </c>
      <c r="I228" s="210">
        <v>5412390.0599999996</v>
      </c>
      <c r="J228" s="37">
        <v>2</v>
      </c>
      <c r="K228" s="196">
        <v>1469192.28</v>
      </c>
      <c r="L228" s="68">
        <f t="shared" si="119"/>
        <v>4</v>
      </c>
      <c r="M228" s="206">
        <f t="shared" si="119"/>
        <v>6881582.3399999999</v>
      </c>
      <c r="N228" s="56">
        <f t="shared" si="105"/>
        <v>4</v>
      </c>
      <c r="O228" s="200">
        <f t="shared" si="105"/>
        <v>6881582.3399999999</v>
      </c>
    </row>
    <row r="229" spans="1:15" x14ac:dyDescent="0.25">
      <c r="A229" s="60"/>
      <c r="B229" s="50" t="s">
        <v>78</v>
      </c>
      <c r="C229" s="36" t="s">
        <v>6</v>
      </c>
      <c r="D229" s="115">
        <v>111</v>
      </c>
      <c r="E229" s="121">
        <v>142626759.41999999</v>
      </c>
      <c r="F229" s="50" t="s">
        <v>78</v>
      </c>
      <c r="G229" s="36" t="s">
        <v>6</v>
      </c>
      <c r="H229" s="109">
        <v>101</v>
      </c>
      <c r="I229" s="212">
        <v>52182998.590000004</v>
      </c>
      <c r="J229" s="109">
        <v>98</v>
      </c>
      <c r="K229" s="203">
        <v>44315061.890000001</v>
      </c>
      <c r="L229" s="68">
        <f t="shared" si="119"/>
        <v>199</v>
      </c>
      <c r="M229" s="206">
        <f t="shared" si="119"/>
        <v>96498060.480000004</v>
      </c>
      <c r="N229" s="56">
        <f t="shared" si="105"/>
        <v>310</v>
      </c>
      <c r="O229" s="200">
        <f t="shared" si="105"/>
        <v>239124819.89999998</v>
      </c>
    </row>
    <row r="230" spans="1:15" x14ac:dyDescent="0.25">
      <c r="A230" s="61" t="s">
        <v>67</v>
      </c>
      <c r="B230" s="51"/>
      <c r="C230" s="38"/>
      <c r="D230" s="39">
        <f>SUM(D227:D229)</f>
        <v>8216</v>
      </c>
      <c r="E230" s="113">
        <f>SUM(E227:E229)</f>
        <v>261835704.69999999</v>
      </c>
      <c r="F230" s="51"/>
      <c r="G230" s="38"/>
      <c r="H230" s="39">
        <f t="shared" ref="H230:M230" si="120">SUM(H227:H229)</f>
        <v>2651</v>
      </c>
      <c r="I230" s="211">
        <f t="shared" si="120"/>
        <v>109498061.28</v>
      </c>
      <c r="J230" s="39">
        <f t="shared" si="120"/>
        <v>866</v>
      </c>
      <c r="K230" s="197">
        <f t="shared" si="120"/>
        <v>52564437.170000002</v>
      </c>
      <c r="L230" s="69">
        <f t="shared" si="120"/>
        <v>3517</v>
      </c>
      <c r="M230" s="207">
        <f t="shared" si="120"/>
        <v>162062498.44999999</v>
      </c>
      <c r="N230" s="57">
        <f t="shared" si="105"/>
        <v>11733</v>
      </c>
      <c r="O230" s="201">
        <f t="shared" si="105"/>
        <v>423898203.14999998</v>
      </c>
    </row>
    <row r="231" spans="1:15" x14ac:dyDescent="0.25">
      <c r="A231" s="60" t="s">
        <v>68</v>
      </c>
      <c r="B231" s="50" t="s">
        <v>76</v>
      </c>
      <c r="C231" s="36" t="s">
        <v>5</v>
      </c>
      <c r="D231" s="115">
        <v>316</v>
      </c>
      <c r="E231" s="121">
        <v>4989895.6399999997</v>
      </c>
      <c r="F231" s="50" t="s">
        <v>80</v>
      </c>
      <c r="G231" s="36" t="s">
        <v>5</v>
      </c>
      <c r="H231" s="109">
        <v>102</v>
      </c>
      <c r="I231" s="212">
        <v>2110833.34</v>
      </c>
      <c r="J231" s="37">
        <v>13</v>
      </c>
      <c r="K231" s="203">
        <v>110500</v>
      </c>
      <c r="L231" s="68">
        <f t="shared" ref="L231:M233" si="121">+H231+J231</f>
        <v>115</v>
      </c>
      <c r="M231" s="206">
        <f t="shared" si="121"/>
        <v>2221333.34</v>
      </c>
      <c r="N231" s="56">
        <f t="shared" si="105"/>
        <v>431</v>
      </c>
      <c r="O231" s="200">
        <f t="shared" si="105"/>
        <v>7211228.9799999995</v>
      </c>
    </row>
    <row r="232" spans="1:15" x14ac:dyDescent="0.25">
      <c r="A232" s="60"/>
      <c r="B232" s="50" t="s">
        <v>76</v>
      </c>
      <c r="C232" s="36" t="s">
        <v>6</v>
      </c>
      <c r="D232" s="115">
        <v>1</v>
      </c>
      <c r="E232" s="121">
        <v>820362.23999999999</v>
      </c>
      <c r="F232" s="50" t="s">
        <v>80</v>
      </c>
      <c r="G232" s="36" t="s">
        <v>6</v>
      </c>
      <c r="H232" s="37">
        <v>1</v>
      </c>
      <c r="I232" s="210">
        <v>199838.27</v>
      </c>
      <c r="J232" s="37">
        <v>0</v>
      </c>
      <c r="K232" s="196">
        <v>0</v>
      </c>
      <c r="L232" s="68">
        <f t="shared" si="121"/>
        <v>1</v>
      </c>
      <c r="M232" s="206">
        <f t="shared" si="121"/>
        <v>199838.27</v>
      </c>
      <c r="N232" s="56">
        <f t="shared" si="105"/>
        <v>2</v>
      </c>
      <c r="O232" s="200">
        <f t="shared" si="105"/>
        <v>1020200.51</v>
      </c>
    </row>
    <row r="233" spans="1:15" x14ac:dyDescent="0.25">
      <c r="A233" s="60"/>
      <c r="B233" s="50" t="s">
        <v>78</v>
      </c>
      <c r="C233" s="36" t="s">
        <v>6</v>
      </c>
      <c r="D233" s="115">
        <v>19</v>
      </c>
      <c r="E233" s="121">
        <v>9317016.8499999996</v>
      </c>
      <c r="F233" s="50" t="s">
        <v>78</v>
      </c>
      <c r="G233" s="36" t="s">
        <v>6</v>
      </c>
      <c r="H233" s="109">
        <v>20</v>
      </c>
      <c r="I233" s="212">
        <v>7471527.0800000001</v>
      </c>
      <c r="J233" s="37">
        <v>9</v>
      </c>
      <c r="K233" s="196">
        <v>3143338.39</v>
      </c>
      <c r="L233" s="68">
        <f t="shared" si="121"/>
        <v>29</v>
      </c>
      <c r="M233" s="206">
        <f t="shared" si="121"/>
        <v>10614865.470000001</v>
      </c>
      <c r="N233" s="56">
        <f t="shared" si="105"/>
        <v>48</v>
      </c>
      <c r="O233" s="200">
        <f t="shared" si="105"/>
        <v>19931882.32</v>
      </c>
    </row>
    <row r="234" spans="1:15" ht="15" customHeight="1" x14ac:dyDescent="0.25">
      <c r="A234" s="61" t="s">
        <v>68</v>
      </c>
      <c r="B234" s="51"/>
      <c r="C234" s="38"/>
      <c r="D234" s="39">
        <f>SUM(D231:D233)</f>
        <v>336</v>
      </c>
      <c r="E234" s="113">
        <f>SUM(E231:E233)</f>
        <v>15127274.73</v>
      </c>
      <c r="F234" s="51"/>
      <c r="G234" s="38"/>
      <c r="H234" s="39">
        <f t="shared" ref="H234:M234" si="122">SUM(H231:H233)</f>
        <v>123</v>
      </c>
      <c r="I234" s="211">
        <f t="shared" si="122"/>
        <v>9782198.6899999995</v>
      </c>
      <c r="J234" s="39">
        <f t="shared" si="122"/>
        <v>22</v>
      </c>
      <c r="K234" s="197">
        <f t="shared" si="122"/>
        <v>3253838.39</v>
      </c>
      <c r="L234" s="69">
        <f t="shared" si="122"/>
        <v>145</v>
      </c>
      <c r="M234" s="207">
        <f t="shared" si="122"/>
        <v>13036037.08</v>
      </c>
      <c r="N234" s="57">
        <f t="shared" si="105"/>
        <v>481</v>
      </c>
      <c r="O234" s="201">
        <f t="shared" si="105"/>
        <v>28163311.810000002</v>
      </c>
    </row>
    <row r="235" spans="1:15" s="18" customFormat="1" ht="15" customHeight="1" x14ac:dyDescent="0.2">
      <c r="A235" s="66" t="s">
        <v>81</v>
      </c>
      <c r="B235" s="53"/>
      <c r="C235" s="43"/>
      <c r="D235" s="114">
        <f>SUM(D6,D10,D14,D18,D22,D26,D30,D34,D38,D42,D46,D50,D58,D54,D62,D66,D70,D74,D78,D82,D86,D90,D94,D98,D102,D106,D110,D114,D118,D122,D126,D130,D134,D138,D142,D146,D150,D154,D158,D162,D166,D170,D174,D178,D182,D186,D190,D194,D198,D202,D206,D210,D214,D218,D222,D226,D230,D234)</f>
        <v>267303</v>
      </c>
      <c r="E235" s="122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SUM(E6,E10,E14,E18,E22,E26,E30,E34,E38,E42,E46,E50,E54,E58,E62,E66,E70,E74,E78,E82,E86,E90,E94,E98,E102,E106,E110,E114,E118,E122,E126,E130,E134,E138,E142,E146,E150,E154,E158,E162,E166,E170,E174,E178,E182,E186,E190,E194,E198,E202,E206,E210,E214,E218,E222,E226,E230,E234)</f>
        <v>11975933403.43</v>
      </c>
      <c r="F235" s="53"/>
      <c r="G235" s="43"/>
      <c r="H235" s="44">
        <f t="shared" ref="H235:O235" si="123">SUM(H6,H10,H14,H18,H22,H26,H30,H34,H38,H42,H46,H50,H54,H58,H62,H66,H70,H74,H78,H82,H86,H90,H94,H98,H102,H106,H110,H114,H118,H122,H126,H130,H134,H138,H142,H146,H150,H154,H158,H162,H166,H170,H174,H178,H182,H186,H190,H194,H198,H202,H206,H210,H214,H218,H222,H226,H230,H234)</f>
        <v>113959</v>
      </c>
      <c r="I235" s="214">
        <f t="shared" si="123"/>
        <v>5088166807.039999</v>
      </c>
      <c r="J235" s="44">
        <f t="shared" si="123"/>
        <v>30956</v>
      </c>
      <c r="K235" s="198">
        <f t="shared" si="123"/>
        <v>1860404350.1699996</v>
      </c>
      <c r="L235" s="58">
        <f t="shared" si="123"/>
        <v>144915</v>
      </c>
      <c r="M235" s="208">
        <f t="shared" si="123"/>
        <v>6948571157.21</v>
      </c>
      <c r="N235" s="58">
        <f t="shared" si="123"/>
        <v>412218</v>
      </c>
      <c r="O235" s="198">
        <f t="shared" si="123"/>
        <v>18924504560.640011</v>
      </c>
    </row>
    <row r="237" spans="1:15" x14ac:dyDescent="0.25">
      <c r="M237" s="27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9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December 2013&amp;R
&amp;G
</oddHeader>
    <oddFooter xml:space="preserve">&amp;CPage &amp;P of &amp;N&amp;R </oddFooter>
  </headerFooter>
  <ignoredErrors>
    <ignoredError sqref="L6:M37 L39:M41 L43:M57 L159:M234 L59:M154" formula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4"/>
  <sheetViews>
    <sheetView showRuler="0" view="pageLayout" zoomScaleNormal="100" workbookViewId="0"/>
  </sheetViews>
  <sheetFormatPr defaultColWidth="0.7109375" defaultRowHeight="15" x14ac:dyDescent="0.25"/>
  <cols>
    <col min="1" max="1" width="26.42578125" style="25" customWidth="1"/>
    <col min="2" max="2" width="25.42578125" style="19" customWidth="1"/>
    <col min="3" max="3" width="15.85546875" style="20" customWidth="1"/>
    <col min="4" max="4" width="15.5703125" style="26" customWidth="1"/>
    <col min="5" max="5" width="14.42578125" style="24" customWidth="1"/>
    <col min="6" max="6" width="13.28515625" style="22" customWidth="1"/>
    <col min="7" max="7" width="10" style="22" customWidth="1"/>
    <col min="8" max="8" width="17" style="13" customWidth="1"/>
    <col min="9" max="9" width="9.5703125" style="22" customWidth="1"/>
    <col min="10" max="10" width="15.85546875" style="13" customWidth="1"/>
    <col min="11" max="11" width="10.140625" style="22" customWidth="1"/>
    <col min="12" max="12" width="17.5703125" style="13" customWidth="1"/>
    <col min="13" max="13" width="11.140625" customWidth="1"/>
    <col min="14" max="14" width="17.7109375" style="13" customWidth="1"/>
    <col min="15" max="15" width="12.5703125" customWidth="1"/>
    <col min="16" max="16" width="11.5703125" customWidth="1"/>
    <col min="17" max="17" width="10.140625" customWidth="1"/>
    <col min="18" max="18" width="10.85546875" customWidth="1"/>
    <col min="19" max="19" width="10.28515625" customWidth="1"/>
    <col min="20" max="20" width="9.140625" customWidth="1"/>
    <col min="21" max="21" width="13.140625" customWidth="1"/>
    <col min="22" max="22" width="12.140625" customWidth="1"/>
    <col min="23" max="23" width="12.42578125" customWidth="1"/>
    <col min="24" max="24" width="13.140625" customWidth="1"/>
    <col min="25" max="25" width="14" customWidth="1"/>
    <col min="26" max="26" width="12.85546875" customWidth="1"/>
  </cols>
  <sheetData>
    <row r="1" spans="1:14" s="74" customFormat="1" ht="28.5" customHeight="1" x14ac:dyDescent="0.25">
      <c r="A1" s="70" t="s">
        <v>104</v>
      </c>
      <c r="B1" s="70" t="s">
        <v>86</v>
      </c>
      <c r="C1" s="70" t="s">
        <v>105</v>
      </c>
      <c r="D1" s="70" t="s">
        <v>106</v>
      </c>
      <c r="E1" s="71"/>
      <c r="F1" s="72"/>
      <c r="G1" s="72"/>
      <c r="H1" s="73"/>
      <c r="I1" s="72"/>
      <c r="J1" s="73"/>
      <c r="K1" s="72"/>
      <c r="L1" s="73"/>
      <c r="N1" s="73"/>
    </row>
    <row r="2" spans="1:14" x14ac:dyDescent="0.25">
      <c r="A2" s="93" t="s">
        <v>10</v>
      </c>
      <c r="B2" s="93" t="s">
        <v>107</v>
      </c>
      <c r="C2" s="167">
        <v>1355</v>
      </c>
      <c r="D2" s="167">
        <v>2</v>
      </c>
      <c r="L2" s="27"/>
    </row>
    <row r="3" spans="1:14" x14ac:dyDescent="0.25">
      <c r="A3" s="94"/>
      <c r="B3" s="93" t="s">
        <v>108</v>
      </c>
      <c r="C3" s="167">
        <v>3098</v>
      </c>
      <c r="D3" s="167">
        <v>2</v>
      </c>
      <c r="G3" s="13"/>
      <c r="H3" s="22"/>
      <c r="I3" s="13"/>
      <c r="J3" s="22"/>
      <c r="K3" s="13"/>
      <c r="L3"/>
      <c r="M3" s="13"/>
      <c r="N3"/>
    </row>
    <row r="4" spans="1:14" x14ac:dyDescent="0.25">
      <c r="A4" s="94"/>
      <c r="B4" s="93" t="s">
        <v>109</v>
      </c>
      <c r="C4" s="168"/>
      <c r="D4" s="167">
        <v>91</v>
      </c>
    </row>
    <row r="5" spans="1:14" x14ac:dyDescent="0.25">
      <c r="A5" s="95" t="s">
        <v>10</v>
      </c>
      <c r="B5" s="96"/>
      <c r="C5" s="97">
        <f>SUM(C2:C4)</f>
        <v>4453</v>
      </c>
      <c r="D5" s="97">
        <f>SUM(D2:D4)</f>
        <v>95</v>
      </c>
    </row>
    <row r="6" spans="1:14" x14ac:dyDescent="0.25">
      <c r="A6" s="93" t="s">
        <v>11</v>
      </c>
      <c r="B6" s="93" t="s">
        <v>107</v>
      </c>
      <c r="C6" s="167">
        <v>498</v>
      </c>
      <c r="D6" s="168"/>
    </row>
    <row r="7" spans="1:14" x14ac:dyDescent="0.25">
      <c r="A7" s="94"/>
      <c r="B7" s="93" t="s">
        <v>108</v>
      </c>
      <c r="C7" s="167">
        <v>193</v>
      </c>
      <c r="D7" s="168"/>
    </row>
    <row r="8" spans="1:14" x14ac:dyDescent="0.25">
      <c r="A8" s="94"/>
      <c r="B8" s="93" t="s">
        <v>109</v>
      </c>
      <c r="C8" s="168"/>
      <c r="D8" s="167">
        <v>21</v>
      </c>
    </row>
    <row r="9" spans="1:14" x14ac:dyDescent="0.25">
      <c r="A9" s="95" t="s">
        <v>11</v>
      </c>
      <c r="B9" s="98"/>
      <c r="C9" s="97">
        <f>SUM(C6:C8)</f>
        <v>691</v>
      </c>
      <c r="D9" s="97">
        <f>SUM(D6:D8)</f>
        <v>21</v>
      </c>
    </row>
    <row r="10" spans="1:14" x14ac:dyDescent="0.25">
      <c r="A10" s="93" t="s">
        <v>12</v>
      </c>
      <c r="B10" s="93" t="s">
        <v>107</v>
      </c>
      <c r="C10" s="167">
        <v>2411</v>
      </c>
      <c r="D10" s="167">
        <v>2</v>
      </c>
    </row>
    <row r="11" spans="1:14" x14ac:dyDescent="0.25">
      <c r="A11" s="94"/>
      <c r="B11" s="93" t="s">
        <v>108</v>
      </c>
      <c r="C11" s="167">
        <v>3351</v>
      </c>
      <c r="D11" s="168"/>
    </row>
    <row r="12" spans="1:14" x14ac:dyDescent="0.25">
      <c r="A12" s="94"/>
      <c r="B12" s="93" t="s">
        <v>109</v>
      </c>
      <c r="C12" s="168"/>
      <c r="D12" s="167">
        <v>70</v>
      </c>
    </row>
    <row r="13" spans="1:14" x14ac:dyDescent="0.25">
      <c r="A13" s="95" t="s">
        <v>12</v>
      </c>
      <c r="B13" s="98"/>
      <c r="C13" s="97">
        <f>SUM(C10:C12)</f>
        <v>5762</v>
      </c>
      <c r="D13" s="97">
        <f>SUM(D10:D12)</f>
        <v>72</v>
      </c>
    </row>
    <row r="14" spans="1:14" x14ac:dyDescent="0.25">
      <c r="A14" s="93" t="s">
        <v>13</v>
      </c>
      <c r="B14" s="93" t="s">
        <v>107</v>
      </c>
      <c r="C14" s="167">
        <v>1091</v>
      </c>
      <c r="D14" s="167">
        <v>2</v>
      </c>
    </row>
    <row r="15" spans="1:14" x14ac:dyDescent="0.25">
      <c r="A15" s="94"/>
      <c r="B15" s="93" t="s">
        <v>108</v>
      </c>
      <c r="C15" s="167">
        <v>1574</v>
      </c>
      <c r="D15" s="167">
        <v>3</v>
      </c>
    </row>
    <row r="16" spans="1:14" x14ac:dyDescent="0.25">
      <c r="A16" s="94"/>
      <c r="B16" s="93" t="s">
        <v>109</v>
      </c>
      <c r="C16" s="168"/>
      <c r="D16" s="167">
        <v>67</v>
      </c>
    </row>
    <row r="17" spans="1:4" x14ac:dyDescent="0.25">
      <c r="A17" s="95" t="s">
        <v>13</v>
      </c>
      <c r="B17" s="98"/>
      <c r="C17" s="97">
        <f>SUM(C14:C16)</f>
        <v>2665</v>
      </c>
      <c r="D17" s="97">
        <f>SUM(D14:D16)</f>
        <v>72</v>
      </c>
    </row>
    <row r="18" spans="1:4" x14ac:dyDescent="0.25">
      <c r="A18" s="93" t="s">
        <v>14</v>
      </c>
      <c r="B18" s="93" t="s">
        <v>107</v>
      </c>
      <c r="C18" s="167">
        <v>11754</v>
      </c>
      <c r="D18" s="167">
        <v>9</v>
      </c>
    </row>
    <row r="19" spans="1:4" x14ac:dyDescent="0.25">
      <c r="A19" s="94"/>
      <c r="B19" s="93" t="s">
        <v>108</v>
      </c>
      <c r="C19" s="167">
        <v>16305</v>
      </c>
      <c r="D19" s="167">
        <v>44</v>
      </c>
    </row>
    <row r="20" spans="1:4" x14ac:dyDescent="0.25">
      <c r="A20" s="94"/>
      <c r="B20" s="93" t="s">
        <v>109</v>
      </c>
      <c r="C20" s="168"/>
      <c r="D20" s="167">
        <v>267</v>
      </c>
    </row>
    <row r="21" spans="1:4" x14ac:dyDescent="0.25">
      <c r="A21" s="95" t="s">
        <v>14</v>
      </c>
      <c r="B21" s="98"/>
      <c r="C21" s="97">
        <f>SUM(C18:C20)</f>
        <v>28059</v>
      </c>
      <c r="D21" s="97">
        <f>SUM(D18:D20)</f>
        <v>320</v>
      </c>
    </row>
    <row r="22" spans="1:4" x14ac:dyDescent="0.25">
      <c r="A22" s="93" t="s">
        <v>15</v>
      </c>
      <c r="B22" s="93" t="s">
        <v>107</v>
      </c>
      <c r="C22" s="167">
        <v>1642</v>
      </c>
      <c r="D22" s="167">
        <v>1</v>
      </c>
    </row>
    <row r="23" spans="1:4" x14ac:dyDescent="0.25">
      <c r="A23" s="94"/>
      <c r="B23" s="93" t="s">
        <v>108</v>
      </c>
      <c r="C23" s="167">
        <v>3359</v>
      </c>
      <c r="D23" s="167">
        <v>6</v>
      </c>
    </row>
    <row r="24" spans="1:4" x14ac:dyDescent="0.25">
      <c r="A24" s="94"/>
      <c r="B24" s="93" t="s">
        <v>109</v>
      </c>
      <c r="C24" s="168"/>
      <c r="D24" s="167">
        <v>62</v>
      </c>
    </row>
    <row r="25" spans="1:4" x14ac:dyDescent="0.25">
      <c r="A25" s="95" t="s">
        <v>15</v>
      </c>
      <c r="B25" s="98"/>
      <c r="C25" s="97">
        <f>SUM(C22:C24)</f>
        <v>5001</v>
      </c>
      <c r="D25" s="97">
        <f>SUM(D22:D24)</f>
        <v>69</v>
      </c>
    </row>
    <row r="26" spans="1:4" x14ac:dyDescent="0.25">
      <c r="A26" s="93" t="s">
        <v>16</v>
      </c>
      <c r="B26" s="93" t="s">
        <v>107</v>
      </c>
      <c r="C26" s="167">
        <v>1500</v>
      </c>
      <c r="D26" s="167">
        <v>1</v>
      </c>
    </row>
    <row r="27" spans="1:4" x14ac:dyDescent="0.25">
      <c r="A27" s="94"/>
      <c r="B27" s="93" t="s">
        <v>108</v>
      </c>
      <c r="C27" s="167">
        <v>2858</v>
      </c>
      <c r="D27" s="167">
        <v>1</v>
      </c>
    </row>
    <row r="28" spans="1:4" x14ac:dyDescent="0.25">
      <c r="A28" s="94"/>
      <c r="B28" s="93" t="s">
        <v>109</v>
      </c>
      <c r="C28" s="168"/>
      <c r="D28" s="167">
        <v>25</v>
      </c>
    </row>
    <row r="29" spans="1:4" x14ac:dyDescent="0.25">
      <c r="A29" s="95" t="s">
        <v>16</v>
      </c>
      <c r="B29" s="98"/>
      <c r="C29" s="97">
        <f>SUM(C26:C28)</f>
        <v>4358</v>
      </c>
      <c r="D29" s="97">
        <f>SUM(D26:D28)</f>
        <v>27</v>
      </c>
    </row>
    <row r="30" spans="1:4" x14ac:dyDescent="0.25">
      <c r="A30" s="93" t="s">
        <v>17</v>
      </c>
      <c r="B30" s="93" t="s">
        <v>107</v>
      </c>
      <c r="C30" s="167">
        <v>506</v>
      </c>
      <c r="D30" s="167">
        <v>1</v>
      </c>
    </row>
    <row r="31" spans="1:4" x14ac:dyDescent="0.25">
      <c r="A31" s="94"/>
      <c r="B31" s="93" t="s">
        <v>108</v>
      </c>
      <c r="C31" s="167">
        <v>827</v>
      </c>
      <c r="D31" s="168"/>
    </row>
    <row r="32" spans="1:4" x14ac:dyDescent="0.25">
      <c r="A32" s="94"/>
      <c r="B32" s="93" t="s">
        <v>109</v>
      </c>
      <c r="C32" s="168"/>
      <c r="D32" s="167">
        <v>6</v>
      </c>
    </row>
    <row r="33" spans="1:4" x14ac:dyDescent="0.25">
      <c r="A33" s="95" t="s">
        <v>17</v>
      </c>
      <c r="B33" s="98"/>
      <c r="C33" s="97">
        <f>SUM(C30:C32)</f>
        <v>1333</v>
      </c>
      <c r="D33" s="97">
        <f>SUM(D30:D32)</f>
        <v>7</v>
      </c>
    </row>
    <row r="34" spans="1:4" x14ac:dyDescent="0.25">
      <c r="A34" s="93" t="s">
        <v>110</v>
      </c>
      <c r="B34" s="93" t="s">
        <v>107</v>
      </c>
      <c r="C34" s="167">
        <v>5</v>
      </c>
      <c r="D34" s="167">
        <v>2</v>
      </c>
    </row>
    <row r="35" spans="1:4" x14ac:dyDescent="0.25">
      <c r="A35" s="94"/>
      <c r="B35" s="93" t="s">
        <v>108</v>
      </c>
      <c r="C35" s="167">
        <v>668</v>
      </c>
      <c r="D35" s="168"/>
    </row>
    <row r="36" spans="1:4" ht="24" customHeight="1" x14ac:dyDescent="0.25">
      <c r="A36" s="94"/>
      <c r="B36" s="93" t="s">
        <v>109</v>
      </c>
      <c r="C36" s="168"/>
      <c r="D36" s="167">
        <v>6</v>
      </c>
    </row>
    <row r="37" spans="1:4" x14ac:dyDescent="0.25">
      <c r="A37" s="95" t="s">
        <v>110</v>
      </c>
      <c r="B37" s="98"/>
      <c r="C37" s="97">
        <f>SUM(C34:C36)</f>
        <v>673</v>
      </c>
      <c r="D37" s="97">
        <f>SUM(D34:D36)</f>
        <v>8</v>
      </c>
    </row>
    <row r="38" spans="1:4" x14ac:dyDescent="0.25">
      <c r="A38" s="93" t="s">
        <v>20</v>
      </c>
      <c r="B38" s="93" t="s">
        <v>107</v>
      </c>
      <c r="C38" s="99"/>
      <c r="D38" s="100"/>
    </row>
    <row r="39" spans="1:4" ht="24" customHeight="1" x14ac:dyDescent="0.25">
      <c r="A39" s="101"/>
      <c r="B39" s="93" t="s">
        <v>108</v>
      </c>
      <c r="C39" s="163">
        <v>6</v>
      </c>
      <c r="D39" s="100"/>
    </row>
    <row r="40" spans="1:4" x14ac:dyDescent="0.25">
      <c r="A40" s="94"/>
      <c r="B40" s="93" t="s">
        <v>109</v>
      </c>
      <c r="C40" s="100"/>
      <c r="D40" s="100"/>
    </row>
    <row r="41" spans="1:4" x14ac:dyDescent="0.25">
      <c r="A41" s="95" t="s">
        <v>20</v>
      </c>
      <c r="B41" s="98"/>
      <c r="C41" s="97">
        <f>SUM(C38:C40)</f>
        <v>6</v>
      </c>
      <c r="D41" s="97">
        <f>SUM(D38:D40)</f>
        <v>0</v>
      </c>
    </row>
    <row r="42" spans="1:4" x14ac:dyDescent="0.25">
      <c r="A42" s="93" t="s">
        <v>21</v>
      </c>
      <c r="B42" s="93" t="s">
        <v>107</v>
      </c>
      <c r="C42" s="167">
        <v>5701</v>
      </c>
      <c r="D42" s="167">
        <v>3</v>
      </c>
    </row>
    <row r="43" spans="1:4" x14ac:dyDescent="0.25">
      <c r="A43" s="94"/>
      <c r="B43" s="93" t="s">
        <v>108</v>
      </c>
      <c r="C43" s="167">
        <v>13120</v>
      </c>
      <c r="D43" s="167">
        <v>3</v>
      </c>
    </row>
    <row r="44" spans="1:4" x14ac:dyDescent="0.25">
      <c r="A44" s="94"/>
      <c r="B44" s="93" t="s">
        <v>109</v>
      </c>
      <c r="C44" s="168"/>
      <c r="D44" s="167">
        <v>174</v>
      </c>
    </row>
    <row r="45" spans="1:4" x14ac:dyDescent="0.25">
      <c r="A45" s="95" t="s">
        <v>21</v>
      </c>
      <c r="B45" s="98"/>
      <c r="C45" s="97">
        <f>SUM(C42:C44)</f>
        <v>18821</v>
      </c>
      <c r="D45" s="97">
        <f>SUM(D42:D44)</f>
        <v>180</v>
      </c>
    </row>
    <row r="46" spans="1:4" x14ac:dyDescent="0.25">
      <c r="A46" s="93" t="s">
        <v>22</v>
      </c>
      <c r="B46" s="93" t="s">
        <v>107</v>
      </c>
      <c r="C46" s="167">
        <v>2420</v>
      </c>
      <c r="D46" s="167">
        <v>2</v>
      </c>
    </row>
    <row r="47" spans="1:4" x14ac:dyDescent="0.25">
      <c r="A47" s="94"/>
      <c r="B47" s="93" t="s">
        <v>108</v>
      </c>
      <c r="C47" s="167">
        <v>5038</v>
      </c>
      <c r="D47" s="167">
        <v>2</v>
      </c>
    </row>
    <row r="48" spans="1:4" x14ac:dyDescent="0.25">
      <c r="A48" s="94"/>
      <c r="B48" s="93" t="s">
        <v>109</v>
      </c>
      <c r="C48" s="168"/>
      <c r="D48" s="167">
        <v>130</v>
      </c>
    </row>
    <row r="49" spans="1:4" x14ac:dyDescent="0.25">
      <c r="A49" s="95" t="s">
        <v>22</v>
      </c>
      <c r="B49" s="98"/>
      <c r="C49" s="97">
        <f>SUM(C46:C48)</f>
        <v>7458</v>
      </c>
      <c r="D49" s="97">
        <f>SUM(D46:D48)</f>
        <v>134</v>
      </c>
    </row>
    <row r="50" spans="1:4" x14ac:dyDescent="0.25">
      <c r="A50" s="93" t="s">
        <v>23</v>
      </c>
      <c r="B50" s="93" t="s">
        <v>107</v>
      </c>
      <c r="C50" s="100"/>
      <c r="D50" s="100"/>
    </row>
    <row r="51" spans="1:4" x14ac:dyDescent="0.25">
      <c r="A51" s="101"/>
      <c r="B51" s="93" t="s">
        <v>108</v>
      </c>
      <c r="C51" s="163">
        <v>20</v>
      </c>
      <c r="D51" s="100"/>
    </row>
    <row r="52" spans="1:4" x14ac:dyDescent="0.25">
      <c r="A52" s="94"/>
      <c r="B52" s="93" t="s">
        <v>109</v>
      </c>
      <c r="C52" s="100"/>
      <c r="D52" s="100"/>
    </row>
    <row r="53" spans="1:4" x14ac:dyDescent="0.25">
      <c r="A53" s="95" t="s">
        <v>23</v>
      </c>
      <c r="B53" s="98"/>
      <c r="C53" s="97">
        <f>SUM(C50:C52)</f>
        <v>20</v>
      </c>
      <c r="D53" s="97">
        <f>SUM(D50:D52)</f>
        <v>0</v>
      </c>
    </row>
    <row r="54" spans="1:4" x14ac:dyDescent="0.25">
      <c r="A54" s="93" t="s">
        <v>24</v>
      </c>
      <c r="B54" s="93" t="s">
        <v>107</v>
      </c>
      <c r="C54" s="167">
        <v>2</v>
      </c>
      <c r="D54" s="168"/>
    </row>
    <row r="55" spans="1:4" x14ac:dyDescent="0.25">
      <c r="A55" s="94"/>
      <c r="B55" s="93" t="s">
        <v>108</v>
      </c>
      <c r="C55" s="167">
        <v>752</v>
      </c>
      <c r="D55" s="167">
        <v>3</v>
      </c>
    </row>
    <row r="56" spans="1:4" x14ac:dyDescent="0.25">
      <c r="A56" s="94"/>
      <c r="B56" s="93" t="s">
        <v>109</v>
      </c>
      <c r="C56" s="168"/>
      <c r="D56" s="167">
        <v>12</v>
      </c>
    </row>
    <row r="57" spans="1:4" x14ac:dyDescent="0.25">
      <c r="A57" s="95" t="s">
        <v>24</v>
      </c>
      <c r="B57" s="98"/>
      <c r="C57" s="97">
        <f>SUM(C54:C56)</f>
        <v>754</v>
      </c>
      <c r="D57" s="97">
        <f>SUM(D54:D56)</f>
        <v>15</v>
      </c>
    </row>
    <row r="58" spans="1:4" x14ac:dyDescent="0.25">
      <c r="A58" s="93" t="s">
        <v>25</v>
      </c>
      <c r="B58" s="93" t="s">
        <v>107</v>
      </c>
      <c r="C58" s="167">
        <v>494</v>
      </c>
      <c r="D58" s="168"/>
    </row>
    <row r="59" spans="1:4" x14ac:dyDescent="0.25">
      <c r="A59" s="94"/>
      <c r="B59" s="93" t="s">
        <v>108</v>
      </c>
      <c r="C59" s="167">
        <v>862</v>
      </c>
      <c r="D59" s="167">
        <v>2</v>
      </c>
    </row>
    <row r="60" spans="1:4" x14ac:dyDescent="0.25">
      <c r="A60" s="94"/>
      <c r="B60" s="93" t="s">
        <v>109</v>
      </c>
      <c r="C60" s="168"/>
      <c r="D60" s="167">
        <v>29</v>
      </c>
    </row>
    <row r="61" spans="1:4" x14ac:dyDescent="0.25">
      <c r="A61" s="95" t="s">
        <v>25</v>
      </c>
      <c r="B61" s="98"/>
      <c r="C61" s="97">
        <f>SUM(C58:C60)</f>
        <v>1356</v>
      </c>
      <c r="D61" s="97">
        <f>SUM(D58:D60)</f>
        <v>31</v>
      </c>
    </row>
    <row r="62" spans="1:4" x14ac:dyDescent="0.25">
      <c r="A62" s="93" t="s">
        <v>26</v>
      </c>
      <c r="B62" s="93" t="s">
        <v>107</v>
      </c>
      <c r="C62" s="167">
        <v>3859</v>
      </c>
      <c r="D62" s="167">
        <v>2</v>
      </c>
    </row>
    <row r="63" spans="1:4" x14ac:dyDescent="0.25">
      <c r="A63" s="94"/>
      <c r="B63" s="93" t="s">
        <v>108</v>
      </c>
      <c r="C63" s="167">
        <v>10323</v>
      </c>
      <c r="D63" s="167">
        <v>4</v>
      </c>
    </row>
    <row r="64" spans="1:4" x14ac:dyDescent="0.25">
      <c r="A64" s="94"/>
      <c r="B64" s="93" t="s">
        <v>109</v>
      </c>
      <c r="C64" s="168"/>
      <c r="D64" s="167">
        <v>163</v>
      </c>
    </row>
    <row r="65" spans="1:4" x14ac:dyDescent="0.25">
      <c r="A65" s="95" t="s">
        <v>26</v>
      </c>
      <c r="B65" s="98"/>
      <c r="C65" s="97">
        <f>SUM(C62:C64)</f>
        <v>14182</v>
      </c>
      <c r="D65" s="97">
        <f>SUM(D62:D64)</f>
        <v>169</v>
      </c>
    </row>
    <row r="66" spans="1:4" x14ac:dyDescent="0.25">
      <c r="A66" s="93" t="s">
        <v>27</v>
      </c>
      <c r="B66" s="93" t="s">
        <v>107</v>
      </c>
      <c r="C66" s="167">
        <v>1790</v>
      </c>
      <c r="D66" s="168"/>
    </row>
    <row r="67" spans="1:4" x14ac:dyDescent="0.25">
      <c r="A67" s="94"/>
      <c r="B67" s="93" t="s">
        <v>108</v>
      </c>
      <c r="C67" s="167">
        <v>4594</v>
      </c>
      <c r="D67" s="167">
        <v>2</v>
      </c>
    </row>
    <row r="68" spans="1:4" x14ac:dyDescent="0.25">
      <c r="A68" s="94"/>
      <c r="B68" s="93" t="s">
        <v>109</v>
      </c>
      <c r="C68" s="168"/>
      <c r="D68" s="167">
        <v>113</v>
      </c>
    </row>
    <row r="69" spans="1:4" x14ac:dyDescent="0.25">
      <c r="A69" s="95" t="s">
        <v>27</v>
      </c>
      <c r="B69" s="98"/>
      <c r="C69" s="97">
        <f>SUM(C66:C68)</f>
        <v>6384</v>
      </c>
      <c r="D69" s="97">
        <f>SUM(D66:D68)</f>
        <v>115</v>
      </c>
    </row>
    <row r="70" spans="1:4" x14ac:dyDescent="0.25">
      <c r="A70" s="93" t="s">
        <v>28</v>
      </c>
      <c r="B70" s="93" t="s">
        <v>107</v>
      </c>
      <c r="C70" s="167">
        <v>1307</v>
      </c>
      <c r="D70" s="168"/>
    </row>
    <row r="71" spans="1:4" x14ac:dyDescent="0.25">
      <c r="A71" s="94"/>
      <c r="B71" s="93" t="s">
        <v>108</v>
      </c>
      <c r="C71" s="167">
        <v>2739</v>
      </c>
      <c r="D71" s="167">
        <v>6</v>
      </c>
    </row>
    <row r="72" spans="1:4" x14ac:dyDescent="0.25">
      <c r="A72" s="94"/>
      <c r="B72" s="93" t="s">
        <v>109</v>
      </c>
      <c r="C72" s="168"/>
      <c r="D72" s="167">
        <v>104</v>
      </c>
    </row>
    <row r="73" spans="1:4" x14ac:dyDescent="0.25">
      <c r="A73" s="95" t="s">
        <v>28</v>
      </c>
      <c r="B73" s="98"/>
      <c r="C73" s="97">
        <f>SUM(C70:C72)</f>
        <v>4046</v>
      </c>
      <c r="D73" s="97">
        <f>SUM(D70:D72)</f>
        <v>110</v>
      </c>
    </row>
    <row r="74" spans="1:4" x14ac:dyDescent="0.25">
      <c r="A74" s="93" t="s">
        <v>29</v>
      </c>
      <c r="B74" s="93" t="s">
        <v>107</v>
      </c>
      <c r="C74" s="167">
        <v>584</v>
      </c>
      <c r="D74" s="167">
        <v>1</v>
      </c>
    </row>
    <row r="75" spans="1:4" x14ac:dyDescent="0.25">
      <c r="A75" s="94"/>
      <c r="B75" s="93" t="s">
        <v>108</v>
      </c>
      <c r="C75" s="167">
        <v>2193</v>
      </c>
      <c r="D75" s="167">
        <v>15</v>
      </c>
    </row>
    <row r="76" spans="1:4" x14ac:dyDescent="0.25">
      <c r="A76" s="94"/>
      <c r="B76" s="93" t="s">
        <v>109</v>
      </c>
      <c r="C76" s="168"/>
      <c r="D76" s="167">
        <v>74</v>
      </c>
    </row>
    <row r="77" spans="1:4" x14ac:dyDescent="0.25">
      <c r="A77" s="95" t="s">
        <v>29</v>
      </c>
      <c r="B77" s="98"/>
      <c r="C77" s="97">
        <f>SUM(C74:C76)</f>
        <v>2777</v>
      </c>
      <c r="D77" s="97">
        <f>SUM(D74:D76)</f>
        <v>90</v>
      </c>
    </row>
    <row r="78" spans="1:4" x14ac:dyDescent="0.25">
      <c r="A78" s="93" t="s">
        <v>30</v>
      </c>
      <c r="B78" s="93" t="s">
        <v>107</v>
      </c>
      <c r="C78" s="167">
        <v>1921</v>
      </c>
      <c r="D78" s="167">
        <v>1</v>
      </c>
    </row>
    <row r="79" spans="1:4" x14ac:dyDescent="0.25">
      <c r="A79" s="94"/>
      <c r="B79" s="93" t="s">
        <v>108</v>
      </c>
      <c r="C79" s="167">
        <v>2393</v>
      </c>
      <c r="D79" s="168"/>
    </row>
    <row r="80" spans="1:4" x14ac:dyDescent="0.25">
      <c r="A80" s="94"/>
      <c r="B80" s="93" t="s">
        <v>109</v>
      </c>
      <c r="C80" s="168"/>
      <c r="D80" s="167">
        <v>92</v>
      </c>
    </row>
    <row r="81" spans="1:4" x14ac:dyDescent="0.25">
      <c r="A81" s="95" t="s">
        <v>30</v>
      </c>
      <c r="B81" s="98"/>
      <c r="C81" s="97">
        <f>SUM(C78:C80)</f>
        <v>4314</v>
      </c>
      <c r="D81" s="97">
        <f>SUM(D78:D80)</f>
        <v>93</v>
      </c>
    </row>
    <row r="82" spans="1:4" x14ac:dyDescent="0.25">
      <c r="A82" s="93" t="s">
        <v>31</v>
      </c>
      <c r="B82" s="93" t="s">
        <v>107</v>
      </c>
      <c r="C82" s="167">
        <v>1894</v>
      </c>
      <c r="D82" s="167">
        <v>1</v>
      </c>
    </row>
    <row r="83" spans="1:4" x14ac:dyDescent="0.25">
      <c r="A83" s="94"/>
      <c r="B83" s="93" t="s">
        <v>108</v>
      </c>
      <c r="C83" s="167">
        <v>2549</v>
      </c>
      <c r="D83" s="167">
        <v>10</v>
      </c>
    </row>
    <row r="84" spans="1:4" x14ac:dyDescent="0.25">
      <c r="A84" s="94"/>
      <c r="B84" s="93" t="s">
        <v>109</v>
      </c>
      <c r="C84" s="168"/>
      <c r="D84" s="167">
        <v>108</v>
      </c>
    </row>
    <row r="85" spans="1:4" x14ac:dyDescent="0.25">
      <c r="A85" s="95" t="s">
        <v>31</v>
      </c>
      <c r="B85" s="98"/>
      <c r="C85" s="97">
        <f>SUM(C82:C84)</f>
        <v>4443</v>
      </c>
      <c r="D85" s="97">
        <f>SUM(D82:D84)</f>
        <v>119</v>
      </c>
    </row>
    <row r="86" spans="1:4" x14ac:dyDescent="0.25">
      <c r="A86" s="93" t="s">
        <v>32</v>
      </c>
      <c r="B86" s="93" t="s">
        <v>107</v>
      </c>
      <c r="C86" s="167">
        <v>2086</v>
      </c>
      <c r="D86" s="168"/>
    </row>
    <row r="87" spans="1:4" x14ac:dyDescent="0.25">
      <c r="A87" s="94"/>
      <c r="B87" s="93" t="s">
        <v>108</v>
      </c>
      <c r="C87" s="167">
        <v>758</v>
      </c>
      <c r="D87" s="168"/>
    </row>
    <row r="88" spans="1:4" x14ac:dyDescent="0.25">
      <c r="A88" s="94"/>
      <c r="B88" s="93" t="s">
        <v>109</v>
      </c>
      <c r="C88" s="168"/>
      <c r="D88" s="167">
        <v>36</v>
      </c>
    </row>
    <row r="89" spans="1:4" x14ac:dyDescent="0.25">
      <c r="A89" s="95" t="s">
        <v>32</v>
      </c>
      <c r="B89" s="98"/>
      <c r="C89" s="97">
        <f>SUM(C86:C88)</f>
        <v>2844</v>
      </c>
      <c r="D89" s="97">
        <f>SUM(D86:D88)</f>
        <v>36</v>
      </c>
    </row>
    <row r="90" spans="1:4" x14ac:dyDescent="0.25">
      <c r="A90" s="93" t="s">
        <v>33</v>
      </c>
      <c r="B90" s="93" t="s">
        <v>107</v>
      </c>
      <c r="C90" s="100"/>
      <c r="D90" s="100"/>
    </row>
    <row r="91" spans="1:4" x14ac:dyDescent="0.25">
      <c r="A91" s="101"/>
      <c r="B91" s="93" t="s">
        <v>108</v>
      </c>
      <c r="C91" s="99">
        <v>1</v>
      </c>
      <c r="D91" s="100"/>
    </row>
    <row r="92" spans="1:4" x14ac:dyDescent="0.25">
      <c r="A92" s="94"/>
      <c r="B92" s="93" t="s">
        <v>109</v>
      </c>
      <c r="C92" s="100"/>
      <c r="D92" s="100"/>
    </row>
    <row r="93" spans="1:4" x14ac:dyDescent="0.25">
      <c r="A93" s="95" t="s">
        <v>33</v>
      </c>
      <c r="B93" s="98"/>
      <c r="C93" s="97">
        <f>SUM(C90:C92)</f>
        <v>1</v>
      </c>
      <c r="D93" s="97">
        <f>SUM(D90:D92)</f>
        <v>0</v>
      </c>
    </row>
    <row r="94" spans="1:4" x14ac:dyDescent="0.25">
      <c r="A94" s="93" t="s">
        <v>34</v>
      </c>
      <c r="B94" s="93" t="s">
        <v>107</v>
      </c>
      <c r="C94" s="167">
        <v>1503</v>
      </c>
      <c r="D94" s="167">
        <v>2</v>
      </c>
    </row>
    <row r="95" spans="1:4" x14ac:dyDescent="0.25">
      <c r="A95" s="94"/>
      <c r="B95" s="93" t="s">
        <v>108</v>
      </c>
      <c r="C95" s="167">
        <v>3711</v>
      </c>
      <c r="D95" s="167">
        <v>3</v>
      </c>
    </row>
    <row r="96" spans="1:4" x14ac:dyDescent="0.25">
      <c r="A96" s="94"/>
      <c r="B96" s="93" t="s">
        <v>109</v>
      </c>
      <c r="C96" s="168"/>
      <c r="D96" s="167">
        <v>39</v>
      </c>
    </row>
    <row r="97" spans="1:4" x14ac:dyDescent="0.25">
      <c r="A97" s="95" t="s">
        <v>34</v>
      </c>
      <c r="B97" s="98"/>
      <c r="C97" s="97">
        <f>SUM(C94:C96)</f>
        <v>5214</v>
      </c>
      <c r="D97" s="97">
        <f>SUM(D94:D96)</f>
        <v>44</v>
      </c>
    </row>
    <row r="98" spans="1:4" x14ac:dyDescent="0.25">
      <c r="A98" s="93" t="s">
        <v>35</v>
      </c>
      <c r="B98" s="93" t="s">
        <v>107</v>
      </c>
      <c r="C98" s="167">
        <v>4827</v>
      </c>
      <c r="D98" s="167">
        <v>1</v>
      </c>
    </row>
    <row r="99" spans="1:4" x14ac:dyDescent="0.25">
      <c r="A99" s="94"/>
      <c r="B99" s="93" t="s">
        <v>108</v>
      </c>
      <c r="C99" s="167">
        <v>8710</v>
      </c>
      <c r="D99" s="167">
        <v>4</v>
      </c>
    </row>
    <row r="100" spans="1:4" x14ac:dyDescent="0.25">
      <c r="A100" s="94"/>
      <c r="B100" s="93" t="s">
        <v>109</v>
      </c>
      <c r="C100" s="168"/>
      <c r="D100" s="167">
        <v>58</v>
      </c>
    </row>
    <row r="101" spans="1:4" x14ac:dyDescent="0.25">
      <c r="A101" s="95" t="s">
        <v>35</v>
      </c>
      <c r="B101" s="98"/>
      <c r="C101" s="97">
        <f>SUM(C98:C100)</f>
        <v>13537</v>
      </c>
      <c r="D101" s="97">
        <f>SUM(D98:D100)</f>
        <v>63</v>
      </c>
    </row>
    <row r="102" spans="1:4" x14ac:dyDescent="0.25">
      <c r="A102" s="93" t="s">
        <v>36</v>
      </c>
      <c r="B102" s="93" t="s">
        <v>107</v>
      </c>
      <c r="C102" s="167">
        <v>2902</v>
      </c>
      <c r="D102" s="167">
        <v>3</v>
      </c>
    </row>
    <row r="103" spans="1:4" x14ac:dyDescent="0.25">
      <c r="A103" s="94"/>
      <c r="B103" s="93" t="s">
        <v>108</v>
      </c>
      <c r="C103" s="167">
        <v>7878</v>
      </c>
      <c r="D103" s="167">
        <v>5</v>
      </c>
    </row>
    <row r="104" spans="1:4" x14ac:dyDescent="0.25">
      <c r="A104" s="94"/>
      <c r="B104" s="93" t="s">
        <v>109</v>
      </c>
      <c r="C104" s="168"/>
      <c r="D104" s="167">
        <v>110</v>
      </c>
    </row>
    <row r="105" spans="1:4" x14ac:dyDescent="0.25">
      <c r="A105" s="95" t="s">
        <v>36</v>
      </c>
      <c r="B105" s="98"/>
      <c r="C105" s="97">
        <f>SUM(C102:C104)</f>
        <v>10780</v>
      </c>
      <c r="D105" s="97">
        <f>SUM(D102:D104)</f>
        <v>118</v>
      </c>
    </row>
    <row r="106" spans="1:4" x14ac:dyDescent="0.25">
      <c r="A106" s="93" t="s">
        <v>37</v>
      </c>
      <c r="B106" s="93" t="s">
        <v>107</v>
      </c>
      <c r="C106" s="167">
        <v>1484</v>
      </c>
      <c r="D106" s="167">
        <v>3</v>
      </c>
    </row>
    <row r="107" spans="1:4" x14ac:dyDescent="0.25">
      <c r="A107" s="94"/>
      <c r="B107" s="93" t="s">
        <v>108</v>
      </c>
      <c r="C107" s="167">
        <v>6595</v>
      </c>
      <c r="D107" s="167">
        <v>6</v>
      </c>
    </row>
    <row r="108" spans="1:4" x14ac:dyDescent="0.25">
      <c r="A108" s="94"/>
      <c r="B108" s="93" t="s">
        <v>109</v>
      </c>
      <c r="C108" s="168"/>
      <c r="D108" s="167">
        <v>96</v>
      </c>
    </row>
    <row r="109" spans="1:4" x14ac:dyDescent="0.25">
      <c r="A109" s="95" t="s">
        <v>37</v>
      </c>
      <c r="B109" s="98"/>
      <c r="C109" s="97">
        <f>SUM(C106:C108)</f>
        <v>8079</v>
      </c>
      <c r="D109" s="97">
        <f>SUM(D106:D108)</f>
        <v>105</v>
      </c>
    </row>
    <row r="110" spans="1:4" x14ac:dyDescent="0.25">
      <c r="A110" s="93" t="s">
        <v>38</v>
      </c>
      <c r="B110" s="93" t="s">
        <v>107</v>
      </c>
      <c r="C110" s="167">
        <v>1830</v>
      </c>
      <c r="D110" s="167">
        <v>2</v>
      </c>
    </row>
    <row r="111" spans="1:4" x14ac:dyDescent="0.25">
      <c r="A111" s="94"/>
      <c r="B111" s="93" t="s">
        <v>108</v>
      </c>
      <c r="C111" s="167">
        <v>1286</v>
      </c>
      <c r="D111" s="168"/>
    </row>
    <row r="112" spans="1:4" x14ac:dyDescent="0.25">
      <c r="A112" s="94"/>
      <c r="B112" s="93" t="s">
        <v>109</v>
      </c>
      <c r="C112" s="168"/>
      <c r="D112" s="167">
        <v>90</v>
      </c>
    </row>
    <row r="113" spans="1:4" x14ac:dyDescent="0.25">
      <c r="A113" s="95" t="s">
        <v>38</v>
      </c>
      <c r="B113" s="98"/>
      <c r="C113" s="97">
        <f>SUM(C110:C112)</f>
        <v>3116</v>
      </c>
      <c r="D113" s="97">
        <f>SUM(D110:D112)</f>
        <v>92</v>
      </c>
    </row>
    <row r="114" spans="1:4" x14ac:dyDescent="0.25">
      <c r="A114" s="93" t="s">
        <v>39</v>
      </c>
      <c r="B114" s="93" t="s">
        <v>107</v>
      </c>
      <c r="C114" s="167">
        <v>2396</v>
      </c>
      <c r="D114" s="167">
        <v>4</v>
      </c>
    </row>
    <row r="115" spans="1:4" x14ac:dyDescent="0.25">
      <c r="A115" s="94"/>
      <c r="B115" s="93" t="s">
        <v>108</v>
      </c>
      <c r="C115" s="167">
        <v>4874</v>
      </c>
      <c r="D115" s="167">
        <v>5</v>
      </c>
    </row>
    <row r="116" spans="1:4" x14ac:dyDescent="0.25">
      <c r="A116" s="94"/>
      <c r="B116" s="93" t="s">
        <v>109</v>
      </c>
      <c r="C116" s="168"/>
      <c r="D116" s="167">
        <v>103</v>
      </c>
    </row>
    <row r="117" spans="1:4" x14ac:dyDescent="0.25">
      <c r="A117" s="95" t="s">
        <v>39</v>
      </c>
      <c r="B117" s="98"/>
      <c r="C117" s="97">
        <f>SUM(C114:C116)</f>
        <v>7270</v>
      </c>
      <c r="D117" s="97">
        <f>SUM(D114:D116)</f>
        <v>112</v>
      </c>
    </row>
    <row r="118" spans="1:4" x14ac:dyDescent="0.25">
      <c r="A118" s="93" t="s">
        <v>40</v>
      </c>
      <c r="B118" s="93" t="s">
        <v>107</v>
      </c>
      <c r="C118" s="167">
        <v>257</v>
      </c>
      <c r="D118" s="168"/>
    </row>
    <row r="119" spans="1:4" x14ac:dyDescent="0.25">
      <c r="A119" s="94"/>
      <c r="B119" s="93" t="s">
        <v>108</v>
      </c>
      <c r="C119" s="167">
        <v>652</v>
      </c>
      <c r="D119" s="167">
        <v>4</v>
      </c>
    </row>
    <row r="120" spans="1:4" x14ac:dyDescent="0.25">
      <c r="A120" s="94"/>
      <c r="B120" s="93" t="s">
        <v>109</v>
      </c>
      <c r="C120" s="168"/>
      <c r="D120" s="167">
        <v>47</v>
      </c>
    </row>
    <row r="121" spans="1:4" x14ac:dyDescent="0.25">
      <c r="A121" s="95" t="s">
        <v>40</v>
      </c>
      <c r="B121" s="98"/>
      <c r="C121" s="97">
        <f>SUM(C118:C120)</f>
        <v>909</v>
      </c>
      <c r="D121" s="97">
        <f>SUM(D118:D120)</f>
        <v>51</v>
      </c>
    </row>
    <row r="122" spans="1:4" x14ac:dyDescent="0.25">
      <c r="A122" s="93" t="s">
        <v>41</v>
      </c>
      <c r="B122" s="93" t="s">
        <v>107</v>
      </c>
      <c r="C122" s="167">
        <v>506</v>
      </c>
      <c r="D122" s="167">
        <v>2</v>
      </c>
    </row>
    <row r="123" spans="1:4" x14ac:dyDescent="0.25">
      <c r="A123" s="94"/>
      <c r="B123" s="93" t="s">
        <v>108</v>
      </c>
      <c r="C123" s="167">
        <v>1627</v>
      </c>
      <c r="D123" s="167">
        <v>5</v>
      </c>
    </row>
    <row r="124" spans="1:4" x14ac:dyDescent="0.25">
      <c r="A124" s="94"/>
      <c r="B124" s="93" t="s">
        <v>109</v>
      </c>
      <c r="C124" s="168"/>
      <c r="D124" s="167">
        <v>74</v>
      </c>
    </row>
    <row r="125" spans="1:4" x14ac:dyDescent="0.25">
      <c r="A125" s="95" t="s">
        <v>41</v>
      </c>
      <c r="B125" s="98"/>
      <c r="C125" s="97">
        <f>SUM(C122:C124)</f>
        <v>2133</v>
      </c>
      <c r="D125" s="97">
        <f>SUM(D122:D124)</f>
        <v>81</v>
      </c>
    </row>
    <row r="126" spans="1:4" x14ac:dyDescent="0.25">
      <c r="A126" s="93" t="s">
        <v>42</v>
      </c>
      <c r="B126" s="93" t="s">
        <v>107</v>
      </c>
      <c r="C126" s="167">
        <v>271</v>
      </c>
      <c r="D126" s="168"/>
    </row>
    <row r="127" spans="1:4" x14ac:dyDescent="0.25">
      <c r="A127" s="94"/>
      <c r="B127" s="93" t="s">
        <v>108</v>
      </c>
      <c r="C127" s="167">
        <v>1123</v>
      </c>
      <c r="D127" s="167">
        <v>1</v>
      </c>
    </row>
    <row r="128" spans="1:4" x14ac:dyDescent="0.25">
      <c r="A128" s="94"/>
      <c r="B128" s="93" t="s">
        <v>109</v>
      </c>
      <c r="C128" s="168"/>
      <c r="D128" s="167">
        <v>23</v>
      </c>
    </row>
    <row r="129" spans="1:4" x14ac:dyDescent="0.25">
      <c r="A129" s="95" t="s">
        <v>42</v>
      </c>
      <c r="B129" s="98"/>
      <c r="C129" s="97">
        <f>SUM(C126:C128)</f>
        <v>1394</v>
      </c>
      <c r="D129" s="97">
        <f>SUM(D126:D128)</f>
        <v>24</v>
      </c>
    </row>
    <row r="130" spans="1:4" x14ac:dyDescent="0.25">
      <c r="A130" s="93" t="s">
        <v>43</v>
      </c>
      <c r="B130" s="93" t="s">
        <v>107</v>
      </c>
      <c r="C130" s="167">
        <v>118</v>
      </c>
      <c r="D130" s="168"/>
    </row>
    <row r="131" spans="1:4" x14ac:dyDescent="0.25">
      <c r="A131" s="94"/>
      <c r="B131" s="93" t="s">
        <v>108</v>
      </c>
      <c r="C131" s="167">
        <v>1657</v>
      </c>
      <c r="D131" s="167">
        <v>5</v>
      </c>
    </row>
    <row r="132" spans="1:4" x14ac:dyDescent="0.25">
      <c r="A132" s="94"/>
      <c r="B132" s="93" t="s">
        <v>109</v>
      </c>
      <c r="C132" s="168"/>
      <c r="D132" s="167">
        <v>18</v>
      </c>
    </row>
    <row r="133" spans="1:4" x14ac:dyDescent="0.25">
      <c r="A133" s="95" t="s">
        <v>43</v>
      </c>
      <c r="B133" s="98"/>
      <c r="C133" s="97">
        <f>SUM(C130:C132)</f>
        <v>1775</v>
      </c>
      <c r="D133" s="97">
        <f>SUM(D130:D132)</f>
        <v>23</v>
      </c>
    </row>
    <row r="134" spans="1:4" x14ac:dyDescent="0.25">
      <c r="A134" s="93" t="s">
        <v>44</v>
      </c>
      <c r="B134" s="93" t="s">
        <v>107</v>
      </c>
      <c r="C134" s="167">
        <v>1837</v>
      </c>
      <c r="D134" s="167">
        <v>2</v>
      </c>
    </row>
    <row r="135" spans="1:4" x14ac:dyDescent="0.25">
      <c r="A135" s="94"/>
      <c r="B135" s="93" t="s">
        <v>108</v>
      </c>
      <c r="C135" s="167">
        <v>6950</v>
      </c>
      <c r="D135" s="167">
        <v>7</v>
      </c>
    </row>
    <row r="136" spans="1:4" x14ac:dyDescent="0.25">
      <c r="A136" s="94"/>
      <c r="B136" s="93" t="s">
        <v>109</v>
      </c>
      <c r="C136" s="168"/>
      <c r="D136" s="167">
        <v>55</v>
      </c>
    </row>
    <row r="137" spans="1:4" x14ac:dyDescent="0.25">
      <c r="A137" s="95" t="s">
        <v>44</v>
      </c>
      <c r="B137" s="98"/>
      <c r="C137" s="97">
        <f>SUM(C134:C136)</f>
        <v>8787</v>
      </c>
      <c r="D137" s="97">
        <f>SUM(D134:D136)</f>
        <v>64</v>
      </c>
    </row>
    <row r="138" spans="1:4" x14ac:dyDescent="0.25">
      <c r="A138" s="93" t="s">
        <v>45</v>
      </c>
      <c r="B138" s="93" t="s">
        <v>107</v>
      </c>
      <c r="C138" s="167">
        <v>1393</v>
      </c>
      <c r="D138" s="168"/>
    </row>
    <row r="139" spans="1:4" x14ac:dyDescent="0.25">
      <c r="A139" s="94"/>
      <c r="B139" s="93" t="s">
        <v>108</v>
      </c>
      <c r="C139" s="167">
        <v>885</v>
      </c>
      <c r="D139" s="167">
        <v>1</v>
      </c>
    </row>
    <row r="140" spans="1:4" x14ac:dyDescent="0.25">
      <c r="A140" s="94"/>
      <c r="B140" s="93" t="s">
        <v>109</v>
      </c>
      <c r="C140" s="168"/>
      <c r="D140" s="167">
        <v>39</v>
      </c>
    </row>
    <row r="141" spans="1:4" x14ac:dyDescent="0.25">
      <c r="A141" s="95" t="s">
        <v>45</v>
      </c>
      <c r="B141" s="98"/>
      <c r="C141" s="97">
        <f>SUM(C138:C140)</f>
        <v>2278</v>
      </c>
      <c r="D141" s="97">
        <f>SUM(D138:D140)</f>
        <v>40</v>
      </c>
    </row>
    <row r="142" spans="1:4" x14ac:dyDescent="0.25">
      <c r="A142" s="93" t="s">
        <v>46</v>
      </c>
      <c r="B142" s="93" t="s">
        <v>107</v>
      </c>
      <c r="C142" s="167">
        <v>8077</v>
      </c>
      <c r="D142" s="167">
        <v>3</v>
      </c>
    </row>
    <row r="143" spans="1:4" x14ac:dyDescent="0.25">
      <c r="A143" s="94"/>
      <c r="B143" s="93" t="s">
        <v>108</v>
      </c>
      <c r="C143" s="167">
        <v>11884</v>
      </c>
      <c r="D143" s="167">
        <v>4</v>
      </c>
    </row>
    <row r="144" spans="1:4" x14ac:dyDescent="0.25">
      <c r="A144" s="94"/>
      <c r="B144" s="93" t="s">
        <v>109</v>
      </c>
      <c r="C144" s="168"/>
      <c r="D144" s="167">
        <v>165</v>
      </c>
    </row>
    <row r="145" spans="1:4" x14ac:dyDescent="0.25">
      <c r="A145" s="95" t="s">
        <v>46</v>
      </c>
      <c r="B145" s="98"/>
      <c r="C145" s="97">
        <f>SUM(C142:C144)</f>
        <v>19961</v>
      </c>
      <c r="D145" s="97">
        <f>SUM(D142:D144)</f>
        <v>172</v>
      </c>
    </row>
    <row r="146" spans="1:4" x14ac:dyDescent="0.25">
      <c r="A146" s="93" t="s">
        <v>47</v>
      </c>
      <c r="B146" s="93" t="s">
        <v>107</v>
      </c>
      <c r="C146" s="167">
        <v>3491</v>
      </c>
      <c r="D146" s="168"/>
    </row>
    <row r="147" spans="1:4" x14ac:dyDescent="0.25">
      <c r="A147" s="94"/>
      <c r="B147" s="93" t="s">
        <v>108</v>
      </c>
      <c r="C147" s="167">
        <v>7529</v>
      </c>
      <c r="D147" s="167">
        <v>3</v>
      </c>
    </row>
    <row r="148" spans="1:4" x14ac:dyDescent="0.25">
      <c r="A148" s="94"/>
      <c r="B148" s="93" t="s">
        <v>109</v>
      </c>
      <c r="C148" s="168"/>
      <c r="D148" s="167">
        <v>85</v>
      </c>
    </row>
    <row r="149" spans="1:4" x14ac:dyDescent="0.25">
      <c r="A149" s="95" t="s">
        <v>47</v>
      </c>
      <c r="B149" s="98"/>
      <c r="C149" s="97">
        <f>SUM(C146:C148)</f>
        <v>11020</v>
      </c>
      <c r="D149" s="97">
        <f>SUM(D146:D148)</f>
        <v>88</v>
      </c>
    </row>
    <row r="150" spans="1:4" x14ac:dyDescent="0.25">
      <c r="A150" s="93" t="s">
        <v>48</v>
      </c>
      <c r="B150" s="93" t="s">
        <v>107</v>
      </c>
      <c r="C150" s="167">
        <v>102</v>
      </c>
      <c r="D150" s="168"/>
    </row>
    <row r="151" spans="1:4" x14ac:dyDescent="0.25">
      <c r="A151" s="94"/>
      <c r="B151" s="93" t="s">
        <v>108</v>
      </c>
      <c r="C151" s="167">
        <v>792</v>
      </c>
      <c r="D151" s="167">
        <v>8</v>
      </c>
    </row>
    <row r="152" spans="1:4" x14ac:dyDescent="0.25">
      <c r="A152" s="94"/>
      <c r="B152" s="93" t="s">
        <v>109</v>
      </c>
      <c r="C152" s="168"/>
      <c r="D152" s="167">
        <v>23</v>
      </c>
    </row>
    <row r="153" spans="1:4" x14ac:dyDescent="0.25">
      <c r="A153" s="95" t="s">
        <v>48</v>
      </c>
      <c r="B153" s="98"/>
      <c r="C153" s="97">
        <f>SUM(C150:C152)</f>
        <v>894</v>
      </c>
      <c r="D153" s="97">
        <f>SUM(D150:D152)</f>
        <v>31</v>
      </c>
    </row>
    <row r="154" spans="1:4" x14ac:dyDescent="0.25">
      <c r="A154" s="93" t="s">
        <v>49</v>
      </c>
      <c r="B154" s="93" t="s">
        <v>107</v>
      </c>
      <c r="C154" s="99">
        <v>17</v>
      </c>
      <c r="D154" s="100">
        <v>1</v>
      </c>
    </row>
    <row r="155" spans="1:4" x14ac:dyDescent="0.25">
      <c r="A155" s="101"/>
      <c r="B155" s="93" t="s">
        <v>108</v>
      </c>
      <c r="C155" s="99"/>
      <c r="D155" s="100"/>
    </row>
    <row r="156" spans="1:4" x14ac:dyDescent="0.25">
      <c r="A156" s="94"/>
      <c r="B156" s="93" t="s">
        <v>109</v>
      </c>
      <c r="C156" s="100"/>
      <c r="D156" s="99"/>
    </row>
    <row r="157" spans="1:4" x14ac:dyDescent="0.25">
      <c r="A157" s="95" t="s">
        <v>49</v>
      </c>
      <c r="B157" s="98"/>
      <c r="C157" s="97">
        <f>SUM(C154:C156)</f>
        <v>17</v>
      </c>
      <c r="D157" s="97">
        <f>SUM(D154:D156)</f>
        <v>1</v>
      </c>
    </row>
    <row r="158" spans="1:4" x14ac:dyDescent="0.25">
      <c r="A158" s="93" t="s">
        <v>50</v>
      </c>
      <c r="B158" s="93" t="s">
        <v>107</v>
      </c>
      <c r="C158" s="167">
        <v>4886</v>
      </c>
      <c r="D158" s="167">
        <v>8</v>
      </c>
    </row>
    <row r="159" spans="1:4" x14ac:dyDescent="0.25">
      <c r="A159" s="94"/>
      <c r="B159" s="93" t="s">
        <v>108</v>
      </c>
      <c r="C159" s="167">
        <v>9446</v>
      </c>
      <c r="D159" s="167">
        <v>4</v>
      </c>
    </row>
    <row r="160" spans="1:4" x14ac:dyDescent="0.25">
      <c r="A160" s="94"/>
      <c r="B160" s="93" t="s">
        <v>109</v>
      </c>
      <c r="C160" s="168"/>
      <c r="D160" s="167">
        <v>154</v>
      </c>
    </row>
    <row r="161" spans="1:4" x14ac:dyDescent="0.25">
      <c r="A161" s="95" t="s">
        <v>50</v>
      </c>
      <c r="B161" s="98"/>
      <c r="C161" s="97">
        <f>SUM(C158:C160)</f>
        <v>14332</v>
      </c>
      <c r="D161" s="97">
        <f>SUM(D158:D160)</f>
        <v>166</v>
      </c>
    </row>
    <row r="162" spans="1:4" x14ac:dyDescent="0.25">
      <c r="A162" s="93" t="s">
        <v>51</v>
      </c>
      <c r="B162" s="93" t="s">
        <v>107</v>
      </c>
      <c r="C162" s="167">
        <v>1852</v>
      </c>
      <c r="D162" s="167">
        <v>1</v>
      </c>
    </row>
    <row r="163" spans="1:4" x14ac:dyDescent="0.25">
      <c r="A163" s="94"/>
      <c r="B163" s="93" t="s">
        <v>108</v>
      </c>
      <c r="C163" s="167">
        <v>1938</v>
      </c>
      <c r="D163" s="167">
        <v>6</v>
      </c>
    </row>
    <row r="164" spans="1:4" x14ac:dyDescent="0.25">
      <c r="A164" s="94"/>
      <c r="B164" s="93" t="s">
        <v>109</v>
      </c>
      <c r="C164" s="168"/>
      <c r="D164" s="167">
        <v>99</v>
      </c>
    </row>
    <row r="165" spans="1:4" x14ac:dyDescent="0.25">
      <c r="A165" s="95" t="s">
        <v>51</v>
      </c>
      <c r="B165" s="98"/>
      <c r="C165" s="97">
        <f>SUM(C162:C164)</f>
        <v>3790</v>
      </c>
      <c r="D165" s="97">
        <f>SUM(D162:D164)</f>
        <v>106</v>
      </c>
    </row>
    <row r="166" spans="1:4" x14ac:dyDescent="0.25">
      <c r="A166" s="93" t="s">
        <v>52</v>
      </c>
      <c r="B166" s="93" t="s">
        <v>107</v>
      </c>
      <c r="C166" s="167">
        <v>1700</v>
      </c>
      <c r="D166" s="168"/>
    </row>
    <row r="167" spans="1:4" x14ac:dyDescent="0.25">
      <c r="A167" s="94"/>
      <c r="B167" s="93" t="s">
        <v>108</v>
      </c>
      <c r="C167" s="167">
        <v>3288</v>
      </c>
      <c r="D167" s="167">
        <v>1</v>
      </c>
    </row>
    <row r="168" spans="1:4" x14ac:dyDescent="0.25">
      <c r="A168" s="94"/>
      <c r="B168" s="93" t="s">
        <v>109</v>
      </c>
      <c r="C168" s="168"/>
      <c r="D168" s="167">
        <v>52</v>
      </c>
    </row>
    <row r="169" spans="1:4" x14ac:dyDescent="0.25">
      <c r="A169" s="95" t="s">
        <v>52</v>
      </c>
      <c r="B169" s="98"/>
      <c r="C169" s="97">
        <f>SUM(C166:C168)</f>
        <v>4988</v>
      </c>
      <c r="D169" s="97">
        <f>SUM(D166:D168)</f>
        <v>53</v>
      </c>
    </row>
    <row r="170" spans="1:4" x14ac:dyDescent="0.25">
      <c r="A170" s="93" t="s">
        <v>53</v>
      </c>
      <c r="B170" s="93" t="s">
        <v>107</v>
      </c>
      <c r="C170" s="100"/>
      <c r="D170" s="100"/>
    </row>
    <row r="171" spans="1:4" x14ac:dyDescent="0.25">
      <c r="A171" s="101"/>
      <c r="B171" s="93" t="s">
        <v>108</v>
      </c>
      <c r="C171" s="163">
        <v>4</v>
      </c>
      <c r="D171" s="100"/>
    </row>
    <row r="172" spans="1:4" x14ac:dyDescent="0.25">
      <c r="A172" s="94"/>
      <c r="B172" s="93" t="s">
        <v>109</v>
      </c>
      <c r="C172" s="100"/>
      <c r="D172" s="100"/>
    </row>
    <row r="173" spans="1:4" x14ac:dyDescent="0.25">
      <c r="A173" s="95" t="s">
        <v>53</v>
      </c>
      <c r="B173" s="98"/>
      <c r="C173" s="97">
        <f>SUM(C170:C172)</f>
        <v>4</v>
      </c>
      <c r="D173" s="97">
        <f>SUM(D170:D172)</f>
        <v>0</v>
      </c>
    </row>
    <row r="174" spans="1:4" x14ac:dyDescent="0.25">
      <c r="A174" s="93" t="s">
        <v>54</v>
      </c>
      <c r="B174" s="93" t="s">
        <v>107</v>
      </c>
      <c r="C174" s="167">
        <v>4700</v>
      </c>
      <c r="D174" s="167">
        <v>5</v>
      </c>
    </row>
    <row r="175" spans="1:4" x14ac:dyDescent="0.25">
      <c r="A175" s="94"/>
      <c r="B175" s="93" t="s">
        <v>108</v>
      </c>
      <c r="C175" s="167">
        <v>11681</v>
      </c>
      <c r="D175" s="167">
        <v>14</v>
      </c>
    </row>
    <row r="176" spans="1:4" x14ac:dyDescent="0.25">
      <c r="A176" s="94"/>
      <c r="B176" s="93" t="s">
        <v>109</v>
      </c>
      <c r="C176" s="168"/>
      <c r="D176" s="167">
        <v>138</v>
      </c>
    </row>
    <row r="177" spans="1:4" x14ac:dyDescent="0.25">
      <c r="A177" s="95" t="s">
        <v>54</v>
      </c>
      <c r="B177" s="98"/>
      <c r="C177" s="97">
        <f>SUM(C174:C176)</f>
        <v>16381</v>
      </c>
      <c r="D177" s="97">
        <f>SUM(D174:D176)</f>
        <v>157</v>
      </c>
    </row>
    <row r="178" spans="1:4" x14ac:dyDescent="0.25">
      <c r="A178" s="93" t="s">
        <v>55</v>
      </c>
      <c r="B178" s="93" t="s">
        <v>107</v>
      </c>
      <c r="C178" s="167">
        <v>707</v>
      </c>
      <c r="D178" s="167">
        <v>29</v>
      </c>
    </row>
    <row r="179" spans="1:4" x14ac:dyDescent="0.25">
      <c r="A179" s="94"/>
      <c r="B179" s="93" t="s">
        <v>108</v>
      </c>
      <c r="C179" s="167">
        <v>264</v>
      </c>
      <c r="D179" s="168"/>
    </row>
    <row r="180" spans="1:4" x14ac:dyDescent="0.25">
      <c r="A180" s="94"/>
      <c r="B180" s="93" t="s">
        <v>109</v>
      </c>
      <c r="C180" s="100"/>
      <c r="D180" s="100"/>
    </row>
    <row r="181" spans="1:4" x14ac:dyDescent="0.25">
      <c r="A181" s="95" t="s">
        <v>55</v>
      </c>
      <c r="B181" s="98"/>
      <c r="C181" s="97">
        <f>SUM(C178:C180)</f>
        <v>971</v>
      </c>
      <c r="D181" s="97">
        <f>SUM(D178:D180)</f>
        <v>29</v>
      </c>
    </row>
    <row r="182" spans="1:4" x14ac:dyDescent="0.25">
      <c r="A182" s="93" t="s">
        <v>56</v>
      </c>
      <c r="B182" s="93" t="s">
        <v>107</v>
      </c>
      <c r="C182" s="167">
        <v>386</v>
      </c>
      <c r="D182" s="168"/>
    </row>
    <row r="183" spans="1:4" x14ac:dyDescent="0.25">
      <c r="A183" s="94"/>
      <c r="B183" s="93" t="s">
        <v>108</v>
      </c>
      <c r="C183" s="167">
        <v>635</v>
      </c>
      <c r="D183" s="167">
        <v>1</v>
      </c>
    </row>
    <row r="184" spans="1:4" x14ac:dyDescent="0.25">
      <c r="A184" s="94"/>
      <c r="B184" s="93" t="s">
        <v>109</v>
      </c>
      <c r="C184" s="168"/>
      <c r="D184" s="167">
        <v>9</v>
      </c>
    </row>
    <row r="185" spans="1:4" x14ac:dyDescent="0.25">
      <c r="A185" s="95" t="s">
        <v>56</v>
      </c>
      <c r="B185" s="98"/>
      <c r="C185" s="97">
        <f>SUM(C182:C184)</f>
        <v>1021</v>
      </c>
      <c r="D185" s="97">
        <f>SUM(D182:D184)</f>
        <v>10</v>
      </c>
    </row>
    <row r="186" spans="1:4" x14ac:dyDescent="0.25">
      <c r="A186" s="93" t="s">
        <v>57</v>
      </c>
      <c r="B186" s="93" t="s">
        <v>107</v>
      </c>
      <c r="C186" s="167">
        <v>1822</v>
      </c>
      <c r="D186" s="168"/>
    </row>
    <row r="187" spans="1:4" x14ac:dyDescent="0.25">
      <c r="A187" s="94"/>
      <c r="B187" s="93" t="s">
        <v>108</v>
      </c>
      <c r="C187" s="167">
        <v>2864</v>
      </c>
      <c r="D187" s="168"/>
    </row>
    <row r="188" spans="1:4" x14ac:dyDescent="0.25">
      <c r="A188" s="94"/>
      <c r="B188" s="93" t="s">
        <v>109</v>
      </c>
      <c r="C188" s="168"/>
      <c r="D188" s="167">
        <v>54</v>
      </c>
    </row>
    <row r="189" spans="1:4" x14ac:dyDescent="0.25">
      <c r="A189" s="95" t="s">
        <v>57</v>
      </c>
      <c r="B189" s="98"/>
      <c r="C189" s="97">
        <f>SUM(C186:C188)</f>
        <v>4686</v>
      </c>
      <c r="D189" s="97">
        <f>SUM(D186:D188)</f>
        <v>54</v>
      </c>
    </row>
    <row r="190" spans="1:4" x14ac:dyDescent="0.25">
      <c r="A190" s="93" t="s">
        <v>58</v>
      </c>
      <c r="B190" s="93" t="s">
        <v>107</v>
      </c>
      <c r="C190" s="167">
        <v>225</v>
      </c>
      <c r="D190" s="167">
        <v>1</v>
      </c>
    </row>
    <row r="191" spans="1:4" x14ac:dyDescent="0.25">
      <c r="A191" s="94"/>
      <c r="B191" s="93" t="s">
        <v>108</v>
      </c>
      <c r="C191" s="167">
        <v>966</v>
      </c>
      <c r="D191" s="167">
        <v>11</v>
      </c>
    </row>
    <row r="192" spans="1:4" x14ac:dyDescent="0.25">
      <c r="A192" s="94"/>
      <c r="B192" s="93" t="s">
        <v>109</v>
      </c>
      <c r="C192" s="168"/>
      <c r="D192" s="167">
        <v>39</v>
      </c>
    </row>
    <row r="193" spans="1:4" x14ac:dyDescent="0.25">
      <c r="A193" s="95" t="s">
        <v>58</v>
      </c>
      <c r="B193" s="98"/>
      <c r="C193" s="97">
        <f>SUM(C190:C192)</f>
        <v>1191</v>
      </c>
      <c r="D193" s="97">
        <f>SUM(D190:D192)</f>
        <v>51</v>
      </c>
    </row>
    <row r="194" spans="1:4" x14ac:dyDescent="0.25">
      <c r="A194" s="93" t="s">
        <v>59</v>
      </c>
      <c r="B194" s="93" t="s">
        <v>107</v>
      </c>
      <c r="C194" s="167">
        <v>3033</v>
      </c>
      <c r="D194" s="167">
        <v>1</v>
      </c>
    </row>
    <row r="195" spans="1:4" x14ac:dyDescent="0.25">
      <c r="A195" s="94"/>
      <c r="B195" s="93" t="s">
        <v>108</v>
      </c>
      <c r="C195" s="167">
        <v>4027</v>
      </c>
      <c r="D195" s="167">
        <v>1</v>
      </c>
    </row>
    <row r="196" spans="1:4" x14ac:dyDescent="0.25">
      <c r="A196" s="94"/>
      <c r="B196" s="93" t="s">
        <v>109</v>
      </c>
      <c r="C196" s="168"/>
      <c r="D196" s="167">
        <v>106</v>
      </c>
    </row>
    <row r="197" spans="1:4" x14ac:dyDescent="0.25">
      <c r="A197" s="95" t="s">
        <v>59</v>
      </c>
      <c r="B197" s="98"/>
      <c r="C197" s="97">
        <f>SUM(C194:C196)</f>
        <v>7060</v>
      </c>
      <c r="D197" s="97">
        <f>SUM(D194:D196)</f>
        <v>108</v>
      </c>
    </row>
    <row r="198" spans="1:4" x14ac:dyDescent="0.25">
      <c r="A198" s="93" t="s">
        <v>60</v>
      </c>
      <c r="B198" s="93" t="s">
        <v>107</v>
      </c>
      <c r="C198" s="167">
        <v>6650</v>
      </c>
      <c r="D198" s="167">
        <v>8</v>
      </c>
    </row>
    <row r="199" spans="1:4" x14ac:dyDescent="0.25">
      <c r="A199" s="94"/>
      <c r="B199" s="93" t="s">
        <v>108</v>
      </c>
      <c r="C199" s="167">
        <v>12939</v>
      </c>
      <c r="D199" s="167">
        <v>23</v>
      </c>
    </row>
    <row r="200" spans="1:4" x14ac:dyDescent="0.25">
      <c r="A200" s="94"/>
      <c r="B200" s="93" t="s">
        <v>109</v>
      </c>
      <c r="C200" s="168"/>
      <c r="D200" s="167">
        <v>329</v>
      </c>
    </row>
    <row r="201" spans="1:4" x14ac:dyDescent="0.25">
      <c r="A201" s="95" t="s">
        <v>60</v>
      </c>
      <c r="B201" s="98"/>
      <c r="C201" s="97">
        <f>SUM(C198:C200)</f>
        <v>19589</v>
      </c>
      <c r="D201" s="97">
        <f>SUM(D198:D200)</f>
        <v>360</v>
      </c>
    </row>
    <row r="202" spans="1:4" x14ac:dyDescent="0.25">
      <c r="A202" s="93" t="s">
        <v>61</v>
      </c>
      <c r="B202" s="93" t="s">
        <v>107</v>
      </c>
      <c r="C202" s="167">
        <v>535</v>
      </c>
      <c r="D202" s="167">
        <v>1</v>
      </c>
    </row>
    <row r="203" spans="1:4" x14ac:dyDescent="0.25">
      <c r="A203" s="94"/>
      <c r="B203" s="93" t="s">
        <v>108</v>
      </c>
      <c r="C203" s="167">
        <v>1914</v>
      </c>
      <c r="D203" s="168"/>
    </row>
    <row r="204" spans="1:4" x14ac:dyDescent="0.25">
      <c r="A204" s="94"/>
      <c r="B204" s="93" t="s">
        <v>109</v>
      </c>
      <c r="C204" s="168"/>
      <c r="D204" s="167">
        <v>42</v>
      </c>
    </row>
    <row r="205" spans="1:4" x14ac:dyDescent="0.25">
      <c r="A205" s="95" t="s">
        <v>61</v>
      </c>
      <c r="B205" s="98"/>
      <c r="C205" s="97">
        <f>SUM(C202:C204)</f>
        <v>2449</v>
      </c>
      <c r="D205" s="97">
        <f>SUM(D202:D204)</f>
        <v>43</v>
      </c>
    </row>
    <row r="206" spans="1:4" x14ac:dyDescent="0.25">
      <c r="A206" s="93" t="s">
        <v>62</v>
      </c>
      <c r="B206" s="93" t="s">
        <v>107</v>
      </c>
      <c r="C206" s="167">
        <v>698</v>
      </c>
      <c r="D206" s="168"/>
    </row>
    <row r="207" spans="1:4" x14ac:dyDescent="0.25">
      <c r="A207" s="94"/>
      <c r="B207" s="93" t="s">
        <v>108</v>
      </c>
      <c r="C207" s="167">
        <v>437</v>
      </c>
      <c r="D207" s="168"/>
    </row>
    <row r="208" spans="1:4" x14ac:dyDescent="0.25">
      <c r="A208" s="94"/>
      <c r="B208" s="93" t="s">
        <v>109</v>
      </c>
      <c r="C208" s="168"/>
      <c r="D208" s="167">
        <v>13</v>
      </c>
    </row>
    <row r="209" spans="1:4" x14ac:dyDescent="0.25">
      <c r="A209" s="95" t="s">
        <v>62</v>
      </c>
      <c r="B209" s="98"/>
      <c r="C209" s="97">
        <f>SUM(C206:C208)</f>
        <v>1135</v>
      </c>
      <c r="D209" s="97">
        <f>SUM(D206:D208)</f>
        <v>13</v>
      </c>
    </row>
    <row r="210" spans="1:4" x14ac:dyDescent="0.25">
      <c r="A210" s="93" t="s">
        <v>63</v>
      </c>
      <c r="B210" s="93" t="s">
        <v>107</v>
      </c>
      <c r="C210" s="100"/>
      <c r="D210" s="100"/>
    </row>
    <row r="211" spans="1:4" x14ac:dyDescent="0.25">
      <c r="A211" s="101"/>
      <c r="B211" s="93" t="s">
        <v>108</v>
      </c>
      <c r="C211" s="163">
        <v>23</v>
      </c>
      <c r="D211" s="164"/>
    </row>
    <row r="212" spans="1:4" x14ac:dyDescent="0.25">
      <c r="A212" s="94"/>
      <c r="B212" s="93" t="s">
        <v>109</v>
      </c>
      <c r="C212" s="100"/>
      <c r="D212" s="100"/>
    </row>
    <row r="213" spans="1:4" x14ac:dyDescent="0.25">
      <c r="A213" s="95" t="s">
        <v>63</v>
      </c>
      <c r="B213" s="98"/>
      <c r="C213" s="97">
        <f>SUM(C210:C212)</f>
        <v>23</v>
      </c>
      <c r="D213" s="97">
        <f>SUM(D210:D212)</f>
        <v>0</v>
      </c>
    </row>
    <row r="214" spans="1:4" x14ac:dyDescent="0.25">
      <c r="A214" s="93" t="s">
        <v>64</v>
      </c>
      <c r="B214" s="93" t="s">
        <v>107</v>
      </c>
      <c r="C214" s="167">
        <v>1679</v>
      </c>
      <c r="D214" s="167">
        <v>1</v>
      </c>
    </row>
    <row r="215" spans="1:4" x14ac:dyDescent="0.25">
      <c r="A215" s="94"/>
      <c r="B215" s="93" t="s">
        <v>108</v>
      </c>
      <c r="C215" s="167">
        <v>6288</v>
      </c>
      <c r="D215" s="167">
        <v>2</v>
      </c>
    </row>
    <row r="216" spans="1:4" x14ac:dyDescent="0.25">
      <c r="A216" s="94"/>
      <c r="B216" s="93" t="s">
        <v>109</v>
      </c>
      <c r="C216" s="168"/>
      <c r="D216" s="167">
        <v>75</v>
      </c>
    </row>
    <row r="217" spans="1:4" x14ac:dyDescent="0.25">
      <c r="A217" s="95" t="s">
        <v>64</v>
      </c>
      <c r="B217" s="98"/>
      <c r="C217" s="97">
        <f>SUM(C214:C216)</f>
        <v>7967</v>
      </c>
      <c r="D217" s="97">
        <f>SUM(D214:D216)</f>
        <v>78</v>
      </c>
    </row>
    <row r="218" spans="1:4" x14ac:dyDescent="0.25">
      <c r="A218" s="93" t="s">
        <v>65</v>
      </c>
      <c r="B218" s="93" t="s">
        <v>107</v>
      </c>
      <c r="C218" s="167">
        <v>4099</v>
      </c>
      <c r="D218" s="167">
        <v>5</v>
      </c>
    </row>
    <row r="219" spans="1:4" x14ac:dyDescent="0.25">
      <c r="A219" s="94"/>
      <c r="B219" s="93" t="s">
        <v>108</v>
      </c>
      <c r="C219" s="167">
        <v>4443</v>
      </c>
      <c r="D219" s="167">
        <v>2</v>
      </c>
    </row>
    <row r="220" spans="1:4" x14ac:dyDescent="0.25">
      <c r="A220" s="94"/>
      <c r="B220" s="93" t="s">
        <v>109</v>
      </c>
      <c r="C220" s="168"/>
      <c r="D220" s="167">
        <v>83</v>
      </c>
    </row>
    <row r="221" spans="1:4" x14ac:dyDescent="0.25">
      <c r="A221" s="95" t="s">
        <v>65</v>
      </c>
      <c r="B221" s="98"/>
      <c r="C221" s="97">
        <f>SUM(C218:C220)</f>
        <v>8542</v>
      </c>
      <c r="D221" s="97">
        <f>SUM(D218:D220)</f>
        <v>90</v>
      </c>
    </row>
    <row r="222" spans="1:4" x14ac:dyDescent="0.25">
      <c r="A222" s="93" t="s">
        <v>66</v>
      </c>
      <c r="B222" s="93" t="s">
        <v>107</v>
      </c>
      <c r="C222" s="167">
        <v>854</v>
      </c>
      <c r="D222" s="168"/>
    </row>
    <row r="223" spans="1:4" x14ac:dyDescent="0.25">
      <c r="A223" s="94"/>
      <c r="B223" s="93" t="s">
        <v>108</v>
      </c>
      <c r="C223" s="167">
        <v>1189</v>
      </c>
      <c r="D223" s="167">
        <v>1</v>
      </c>
    </row>
    <row r="224" spans="1:4" x14ac:dyDescent="0.25">
      <c r="A224" s="94"/>
      <c r="B224" s="93" t="s">
        <v>109</v>
      </c>
      <c r="C224" s="168"/>
      <c r="D224" s="167">
        <v>43</v>
      </c>
    </row>
    <row r="225" spans="1:14" x14ac:dyDescent="0.25">
      <c r="A225" s="95" t="s">
        <v>66</v>
      </c>
      <c r="B225" s="98"/>
      <c r="C225" s="97">
        <f>SUM(C222:C224)</f>
        <v>2043</v>
      </c>
      <c r="D225" s="97">
        <f>SUM(D222:D224)</f>
        <v>44</v>
      </c>
    </row>
    <row r="226" spans="1:14" x14ac:dyDescent="0.25">
      <c r="A226" s="93" t="s">
        <v>67</v>
      </c>
      <c r="B226" s="93" t="s">
        <v>107</v>
      </c>
      <c r="C226" s="167">
        <v>2502</v>
      </c>
      <c r="D226" s="167">
        <v>2</v>
      </c>
    </row>
    <row r="227" spans="1:14" x14ac:dyDescent="0.25">
      <c r="A227" s="94"/>
      <c r="B227" s="93" t="s">
        <v>108</v>
      </c>
      <c r="C227" s="167">
        <v>6689</v>
      </c>
      <c r="D227" s="168"/>
    </row>
    <row r="228" spans="1:14" x14ac:dyDescent="0.25">
      <c r="A228" s="94"/>
      <c r="B228" s="93" t="s">
        <v>109</v>
      </c>
      <c r="C228" s="168"/>
      <c r="D228" s="167">
        <v>120</v>
      </c>
    </row>
    <row r="229" spans="1:14" x14ac:dyDescent="0.25">
      <c r="A229" s="95" t="s">
        <v>67</v>
      </c>
      <c r="B229" s="98"/>
      <c r="C229" s="97">
        <f>SUM(C226:C228)</f>
        <v>9191</v>
      </c>
      <c r="D229" s="97">
        <f>SUM(D226:D228)</f>
        <v>122</v>
      </c>
    </row>
    <row r="230" spans="1:14" s="18" customFormat="1" x14ac:dyDescent="0.25">
      <c r="A230" s="93" t="s">
        <v>68</v>
      </c>
      <c r="B230" s="93" t="s">
        <v>107</v>
      </c>
      <c r="C230" s="167">
        <v>101</v>
      </c>
      <c r="D230" s="167">
        <v>1</v>
      </c>
      <c r="E230" s="24"/>
      <c r="F230" s="22"/>
      <c r="G230" s="22"/>
      <c r="H230" s="13"/>
      <c r="I230" s="22"/>
      <c r="J230" s="13"/>
      <c r="K230" s="22"/>
      <c r="L230" s="13"/>
      <c r="M230"/>
      <c r="N230" s="13"/>
    </row>
    <row r="231" spans="1:14" x14ac:dyDescent="0.25">
      <c r="A231" s="94"/>
      <c r="B231" s="93" t="s">
        <v>108</v>
      </c>
      <c r="C231" s="167">
        <v>264</v>
      </c>
      <c r="D231" s="167">
        <v>1</v>
      </c>
    </row>
    <row r="232" spans="1:14" x14ac:dyDescent="0.25">
      <c r="A232" s="94"/>
      <c r="B232" s="93" t="s">
        <v>109</v>
      </c>
      <c r="C232" s="168"/>
      <c r="D232" s="167">
        <v>22</v>
      </c>
    </row>
    <row r="233" spans="1:14" x14ac:dyDescent="0.25">
      <c r="A233" s="95" t="s">
        <v>68</v>
      </c>
      <c r="B233" s="98"/>
      <c r="C233" s="97">
        <f>SUM(C230:C232)</f>
        <v>365</v>
      </c>
      <c r="D233" s="97">
        <f>SUM(D230:D232)</f>
        <v>24</v>
      </c>
    </row>
    <row r="234" spans="1:14" x14ac:dyDescent="0.25">
      <c r="A234" s="102" t="s">
        <v>81</v>
      </c>
      <c r="B234" s="103"/>
      <c r="C234" s="104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SUM(C5,C9,C13,C17,C21,C25,C29,C33,C37,C41,C45,C49,C53,C57,C61,C65,C69,C73,C77,C81,C85,C89,C93,C97,C101,C105,C109,C113,C117,C121,C125,C129,C133,C137,C141,C145,C149,C153,C157,C161,C165,C169,C173,C177,C181,C185,C189,C193,C197,C201,C205,C209,C213,C217,C221,C225,C229,C233)</f>
        <v>323293</v>
      </c>
      <c r="D234" s="104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SUM(D5,D9,D13,D17,D21,D25,D29,D33,D37,D41,D45,D49,D53,D57,D61,D65,D69,D73,D77,D81,D85,D89,D93,D97,D101,D105,D109,D113,D117,D121,D125,D129,D133,D137,D141,D145,D149,D153,D157,D161,D165,D169,D173,D177,D181,D185,D189,D193,D197,D201,D205,D209,D213,D217,D221,D225,D229,D233)</f>
        <v>4400</v>
      </c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December 2013&amp;R
&amp;G
</oddHeader>
    <oddFooter xml:space="preserve">&amp;CPage &amp;P of &amp;N&amp;R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selection sqref="A1:A2"/>
    </sheetView>
  </sheetViews>
  <sheetFormatPr defaultRowHeight="15" x14ac:dyDescent="0.25"/>
  <cols>
    <col min="1" max="1" width="28.5703125" customWidth="1"/>
    <col min="2" max="2" width="16.5703125" customWidth="1"/>
    <col min="3" max="3" width="20.7109375" style="13" customWidth="1"/>
    <col min="4" max="4" width="15.7109375" customWidth="1"/>
    <col min="5" max="5" width="20.140625" style="13" customWidth="1"/>
    <col min="6" max="6" width="12" customWidth="1"/>
    <col min="7" max="7" width="18.85546875" style="13" customWidth="1"/>
  </cols>
  <sheetData>
    <row r="1" spans="1:7" x14ac:dyDescent="0.25">
      <c r="A1" s="247" t="s">
        <v>0</v>
      </c>
      <c r="B1" s="248" t="s">
        <v>75</v>
      </c>
      <c r="C1" s="248"/>
      <c r="D1" s="249" t="s">
        <v>2</v>
      </c>
      <c r="E1" s="249"/>
      <c r="F1" s="250" t="s">
        <v>4</v>
      </c>
      <c r="G1" s="250"/>
    </row>
    <row r="2" spans="1:7" x14ac:dyDescent="0.25">
      <c r="A2" s="247"/>
      <c r="B2" s="78" t="s">
        <v>96</v>
      </c>
      <c r="C2" s="79" t="s">
        <v>97</v>
      </c>
      <c r="D2" s="80" t="s">
        <v>98</v>
      </c>
      <c r="E2" s="81" t="s">
        <v>99</v>
      </c>
      <c r="F2" s="82" t="s">
        <v>94</v>
      </c>
      <c r="G2" s="83" t="s">
        <v>100</v>
      </c>
    </row>
    <row r="3" spans="1:7" x14ac:dyDescent="0.25">
      <c r="A3" s="84" t="s">
        <v>10</v>
      </c>
      <c r="B3" s="39">
        <v>3799</v>
      </c>
      <c r="C3" s="113">
        <v>247660391.34</v>
      </c>
      <c r="D3" s="69">
        <v>1786</v>
      </c>
      <c r="E3" s="54">
        <v>118673303</v>
      </c>
      <c r="F3" s="57">
        <v>5585</v>
      </c>
      <c r="G3" s="40">
        <v>366333694.34000003</v>
      </c>
    </row>
    <row r="4" spans="1:7" x14ac:dyDescent="0.25">
      <c r="A4" s="84" t="s">
        <v>11</v>
      </c>
      <c r="B4" s="39">
        <v>224</v>
      </c>
      <c r="C4" s="113">
        <v>12631661.779999999</v>
      </c>
      <c r="D4" s="69">
        <v>591</v>
      </c>
      <c r="E4" s="54">
        <v>28304747</v>
      </c>
      <c r="F4" s="57">
        <v>815</v>
      </c>
      <c r="G4" s="40">
        <v>40936408.780000001</v>
      </c>
    </row>
    <row r="5" spans="1:7" x14ac:dyDescent="0.25">
      <c r="A5" s="84" t="s">
        <v>12</v>
      </c>
      <c r="B5" s="39">
        <v>4145</v>
      </c>
      <c r="C5" s="113">
        <v>170020733.43000001</v>
      </c>
      <c r="D5" s="69">
        <v>2903</v>
      </c>
      <c r="E5" s="54">
        <v>163432325.24000001</v>
      </c>
      <c r="F5" s="57">
        <v>7048</v>
      </c>
      <c r="G5" s="40">
        <v>333453058.67000002</v>
      </c>
    </row>
    <row r="6" spans="1:7" x14ac:dyDescent="0.25">
      <c r="A6" s="84" t="s">
        <v>13</v>
      </c>
      <c r="B6" s="39">
        <v>1986</v>
      </c>
      <c r="C6" s="113">
        <v>152614470.18000001</v>
      </c>
      <c r="D6" s="69">
        <v>1597</v>
      </c>
      <c r="E6" s="54">
        <v>59308221.450000003</v>
      </c>
      <c r="F6" s="57">
        <v>3583</v>
      </c>
      <c r="G6" s="40">
        <v>211922691.63</v>
      </c>
    </row>
    <row r="7" spans="1:7" x14ac:dyDescent="0.25">
      <c r="A7" s="84" t="s">
        <v>14</v>
      </c>
      <c r="B7" s="39">
        <v>19975</v>
      </c>
      <c r="C7" s="113">
        <v>841197146.71000004</v>
      </c>
      <c r="D7" s="69">
        <v>14673</v>
      </c>
      <c r="E7" s="54">
        <v>737337316.71000004</v>
      </c>
      <c r="F7" s="57">
        <v>34648</v>
      </c>
      <c r="G7" s="40">
        <v>1578534463.4200001</v>
      </c>
    </row>
    <row r="8" spans="1:7" x14ac:dyDescent="0.25">
      <c r="A8" s="84" t="s">
        <v>15</v>
      </c>
      <c r="B8" s="39">
        <v>4208</v>
      </c>
      <c r="C8" s="113">
        <v>158020827.88</v>
      </c>
      <c r="D8" s="69">
        <v>1792</v>
      </c>
      <c r="E8" s="54">
        <v>74073581</v>
      </c>
      <c r="F8" s="57">
        <v>6000</v>
      </c>
      <c r="G8" s="40">
        <v>232094408.88</v>
      </c>
    </row>
    <row r="9" spans="1:7" x14ac:dyDescent="0.25">
      <c r="A9" s="84" t="s">
        <v>16</v>
      </c>
      <c r="B9" s="39">
        <v>3446</v>
      </c>
      <c r="C9" s="113">
        <v>132458802.46000001</v>
      </c>
      <c r="D9" s="69">
        <v>1736</v>
      </c>
      <c r="E9" s="54">
        <v>61166911.259999998</v>
      </c>
      <c r="F9" s="57">
        <v>5182</v>
      </c>
      <c r="G9" s="40">
        <v>193625713.72</v>
      </c>
    </row>
    <row r="10" spans="1:7" x14ac:dyDescent="0.25">
      <c r="A10" s="84" t="s">
        <v>17</v>
      </c>
      <c r="B10" s="39">
        <v>1077</v>
      </c>
      <c r="C10" s="113">
        <v>26846474.859999999</v>
      </c>
      <c r="D10" s="69">
        <v>848</v>
      </c>
      <c r="E10" s="54">
        <v>26706867.829999998</v>
      </c>
      <c r="F10" s="57">
        <v>1925</v>
      </c>
      <c r="G10" s="40">
        <v>53553342.689999998</v>
      </c>
    </row>
    <row r="11" spans="1:7" x14ac:dyDescent="0.25">
      <c r="A11" s="84" t="s">
        <v>18</v>
      </c>
      <c r="B11" s="39">
        <v>779</v>
      </c>
      <c r="C11" s="113">
        <v>16887748.669999998</v>
      </c>
      <c r="D11" s="69">
        <v>10</v>
      </c>
      <c r="E11" s="54">
        <v>12840405</v>
      </c>
      <c r="F11" s="57">
        <v>789</v>
      </c>
      <c r="G11" s="40">
        <v>29728153.669999998</v>
      </c>
    </row>
    <row r="12" spans="1:7" x14ac:dyDescent="0.25">
      <c r="A12" s="84" t="s">
        <v>20</v>
      </c>
      <c r="B12" s="39">
        <v>7</v>
      </c>
      <c r="C12" s="113">
        <v>117000</v>
      </c>
      <c r="D12" s="69">
        <v>0</v>
      </c>
      <c r="E12" s="54">
        <v>0</v>
      </c>
      <c r="F12" s="57">
        <v>7</v>
      </c>
      <c r="G12" s="40">
        <v>117000</v>
      </c>
    </row>
    <row r="13" spans="1:7" x14ac:dyDescent="0.25">
      <c r="A13" s="84" t="s">
        <v>21</v>
      </c>
      <c r="B13" s="39">
        <v>16160</v>
      </c>
      <c r="C13" s="113">
        <v>853318353.86000001</v>
      </c>
      <c r="D13" s="69">
        <v>7649</v>
      </c>
      <c r="E13" s="54">
        <v>407438360.80999994</v>
      </c>
      <c r="F13" s="57">
        <v>23809</v>
      </c>
      <c r="G13" s="40">
        <v>1260756714.6700001</v>
      </c>
    </row>
    <row r="14" spans="1:7" x14ac:dyDescent="0.25">
      <c r="A14" s="84" t="s">
        <v>22</v>
      </c>
      <c r="B14" s="39">
        <v>6174</v>
      </c>
      <c r="C14" s="113">
        <v>312739392.71000004</v>
      </c>
      <c r="D14" s="69">
        <v>3186</v>
      </c>
      <c r="E14" s="54">
        <v>196259362.50999999</v>
      </c>
      <c r="F14" s="57">
        <v>9360</v>
      </c>
      <c r="G14" s="40">
        <v>508998755.22000003</v>
      </c>
    </row>
    <row r="15" spans="1:7" x14ac:dyDescent="0.25">
      <c r="A15" s="84" t="s">
        <v>23</v>
      </c>
      <c r="B15" s="39">
        <v>27</v>
      </c>
      <c r="C15" s="113">
        <v>416891.67</v>
      </c>
      <c r="D15" s="69">
        <v>0</v>
      </c>
      <c r="E15" s="54">
        <v>0</v>
      </c>
      <c r="F15" s="57">
        <v>27</v>
      </c>
      <c r="G15" s="40">
        <v>416891.67</v>
      </c>
    </row>
    <row r="16" spans="1:7" x14ac:dyDescent="0.25">
      <c r="A16" s="84" t="s">
        <v>24</v>
      </c>
      <c r="B16" s="39">
        <v>977</v>
      </c>
      <c r="C16" s="113">
        <v>42782662.609999999</v>
      </c>
      <c r="D16" s="69">
        <v>2</v>
      </c>
      <c r="E16" s="54">
        <v>42500</v>
      </c>
      <c r="F16" s="57">
        <v>979</v>
      </c>
      <c r="G16" s="40">
        <v>42825162.609999999</v>
      </c>
    </row>
    <row r="17" spans="1:7" x14ac:dyDescent="0.25">
      <c r="A17" s="84" t="s">
        <v>25</v>
      </c>
      <c r="B17" s="39">
        <v>1005</v>
      </c>
      <c r="C17" s="113">
        <v>44669035.07</v>
      </c>
      <c r="D17" s="69">
        <v>593</v>
      </c>
      <c r="E17" s="54">
        <v>28878934</v>
      </c>
      <c r="F17" s="57">
        <v>1598</v>
      </c>
      <c r="G17" s="40">
        <v>73547969.069999993</v>
      </c>
    </row>
    <row r="18" spans="1:7" x14ac:dyDescent="0.25">
      <c r="A18" s="84" t="s">
        <v>26</v>
      </c>
      <c r="B18" s="39">
        <v>13673</v>
      </c>
      <c r="C18" s="113">
        <v>570569951.14999998</v>
      </c>
      <c r="D18" s="69">
        <v>4673</v>
      </c>
      <c r="E18" s="54">
        <v>274449016.57999998</v>
      </c>
      <c r="F18" s="57">
        <v>18346</v>
      </c>
      <c r="G18" s="40">
        <v>845018967.73000002</v>
      </c>
    </row>
    <row r="19" spans="1:7" x14ac:dyDescent="0.25">
      <c r="A19" s="84" t="s">
        <v>27</v>
      </c>
      <c r="B19" s="39">
        <v>5504</v>
      </c>
      <c r="C19" s="113">
        <v>297885758.44</v>
      </c>
      <c r="D19" s="69">
        <v>2615</v>
      </c>
      <c r="E19" s="54">
        <v>140160644.65000001</v>
      </c>
      <c r="F19" s="57">
        <v>8119</v>
      </c>
      <c r="G19" s="40">
        <v>438046403.09000003</v>
      </c>
    </row>
    <row r="20" spans="1:7" x14ac:dyDescent="0.25">
      <c r="A20" s="84" t="s">
        <v>28</v>
      </c>
      <c r="B20" s="39">
        <v>3550</v>
      </c>
      <c r="C20" s="113">
        <v>165972710.41</v>
      </c>
      <c r="D20" s="69">
        <v>2087</v>
      </c>
      <c r="E20" s="54">
        <v>93834204</v>
      </c>
      <c r="F20" s="57">
        <v>5637</v>
      </c>
      <c r="G20" s="40">
        <v>259806914.41</v>
      </c>
    </row>
    <row r="21" spans="1:7" x14ac:dyDescent="0.25">
      <c r="A21" s="84" t="s">
        <v>29</v>
      </c>
      <c r="B21" s="39">
        <v>2755</v>
      </c>
      <c r="C21" s="113">
        <v>169219713.93000001</v>
      </c>
      <c r="D21" s="69">
        <v>796</v>
      </c>
      <c r="E21" s="54">
        <v>40186257.789999999</v>
      </c>
      <c r="F21" s="57">
        <v>3551</v>
      </c>
      <c r="G21" s="40">
        <v>209405971.72</v>
      </c>
    </row>
    <row r="22" spans="1:7" x14ac:dyDescent="0.25">
      <c r="A22" s="84" t="s">
        <v>30</v>
      </c>
      <c r="B22" s="39">
        <v>3057</v>
      </c>
      <c r="C22" s="113">
        <v>197612087.10000002</v>
      </c>
      <c r="D22" s="69">
        <v>2565</v>
      </c>
      <c r="E22" s="54">
        <v>146265459.77000001</v>
      </c>
      <c r="F22" s="57">
        <v>5622</v>
      </c>
      <c r="G22" s="40">
        <v>343877546.87</v>
      </c>
    </row>
    <row r="23" spans="1:7" x14ac:dyDescent="0.25">
      <c r="A23" s="84" t="s">
        <v>31</v>
      </c>
      <c r="B23" s="39">
        <v>3033</v>
      </c>
      <c r="C23" s="113">
        <v>216836520.77000001</v>
      </c>
      <c r="D23" s="69">
        <v>2699</v>
      </c>
      <c r="E23" s="54">
        <v>195194064.58000001</v>
      </c>
      <c r="F23" s="57">
        <v>5732</v>
      </c>
      <c r="G23" s="40">
        <v>412030585.35000002</v>
      </c>
    </row>
    <row r="24" spans="1:7" x14ac:dyDescent="0.25">
      <c r="A24" s="84" t="s">
        <v>32</v>
      </c>
      <c r="B24" s="39">
        <v>1031</v>
      </c>
      <c r="C24" s="113">
        <v>62321357.189999998</v>
      </c>
      <c r="D24" s="69">
        <v>2943</v>
      </c>
      <c r="E24" s="54">
        <v>84487120</v>
      </c>
      <c r="F24" s="57">
        <v>3974</v>
      </c>
      <c r="G24" s="40">
        <v>146808477.19</v>
      </c>
    </row>
    <row r="25" spans="1:7" x14ac:dyDescent="0.25">
      <c r="A25" s="84" t="s">
        <v>33</v>
      </c>
      <c r="B25" s="39">
        <v>2</v>
      </c>
      <c r="C25" s="113">
        <v>30000</v>
      </c>
      <c r="D25" s="69">
        <v>0</v>
      </c>
      <c r="E25" s="54">
        <v>0</v>
      </c>
      <c r="F25" s="57">
        <v>2</v>
      </c>
      <c r="G25" s="40">
        <v>30000</v>
      </c>
    </row>
    <row r="26" spans="1:7" x14ac:dyDescent="0.25">
      <c r="A26" s="84" t="s">
        <v>34</v>
      </c>
      <c r="B26" s="39">
        <v>4476</v>
      </c>
      <c r="C26" s="113">
        <v>190919136.38999999</v>
      </c>
      <c r="D26" s="69">
        <v>1635</v>
      </c>
      <c r="E26" s="54">
        <v>84054828</v>
      </c>
      <c r="F26" s="57">
        <v>6111</v>
      </c>
      <c r="G26" s="40">
        <v>274973964.38999999</v>
      </c>
    </row>
    <row r="27" spans="1:7" x14ac:dyDescent="0.25">
      <c r="A27" s="84" t="s">
        <v>35</v>
      </c>
      <c r="B27" s="39">
        <v>11434</v>
      </c>
      <c r="C27" s="113">
        <v>337500804.65999997</v>
      </c>
      <c r="D27" s="69">
        <v>6159</v>
      </c>
      <c r="E27" s="54">
        <v>189599032.80000001</v>
      </c>
      <c r="F27" s="57">
        <v>17593</v>
      </c>
      <c r="G27" s="40">
        <v>527099837.45999998</v>
      </c>
    </row>
    <row r="28" spans="1:7" x14ac:dyDescent="0.25">
      <c r="A28" s="84" t="s">
        <v>36</v>
      </c>
      <c r="B28" s="39">
        <v>9373</v>
      </c>
      <c r="C28" s="113">
        <v>400261157.37</v>
      </c>
      <c r="D28" s="69">
        <v>3733</v>
      </c>
      <c r="E28" s="54">
        <v>183410926</v>
      </c>
      <c r="F28" s="57">
        <v>13106</v>
      </c>
      <c r="G28" s="40">
        <v>583672083.37</v>
      </c>
    </row>
    <row r="29" spans="1:7" x14ac:dyDescent="0.25">
      <c r="A29" s="84" t="s">
        <v>37</v>
      </c>
      <c r="B29" s="39">
        <v>8450</v>
      </c>
      <c r="C29" s="113">
        <v>274339670.25</v>
      </c>
      <c r="D29" s="69">
        <v>1713</v>
      </c>
      <c r="E29" s="54">
        <v>72394366.020000011</v>
      </c>
      <c r="F29" s="57">
        <v>10163</v>
      </c>
      <c r="G29" s="40">
        <v>346734036.26999998</v>
      </c>
    </row>
    <row r="30" spans="1:7" x14ac:dyDescent="0.25">
      <c r="A30" s="84" t="s">
        <v>38</v>
      </c>
      <c r="B30" s="39">
        <v>1676</v>
      </c>
      <c r="C30" s="113">
        <v>163750230.29000002</v>
      </c>
      <c r="D30" s="69">
        <v>2531</v>
      </c>
      <c r="E30" s="54">
        <v>130360243</v>
      </c>
      <c r="F30" s="57">
        <v>4207</v>
      </c>
      <c r="G30" s="40">
        <v>294110473.29000002</v>
      </c>
    </row>
    <row r="31" spans="1:7" x14ac:dyDescent="0.25">
      <c r="A31" s="84" t="s">
        <v>39</v>
      </c>
      <c r="B31" s="39">
        <v>6208</v>
      </c>
      <c r="C31" s="113">
        <v>325056484.87</v>
      </c>
      <c r="D31" s="69">
        <v>3360</v>
      </c>
      <c r="E31" s="54">
        <v>160347662</v>
      </c>
      <c r="F31" s="57">
        <v>9568</v>
      </c>
      <c r="G31" s="40">
        <v>485404146.87</v>
      </c>
    </row>
    <row r="32" spans="1:7" x14ac:dyDescent="0.25">
      <c r="A32" s="84" t="s">
        <v>40</v>
      </c>
      <c r="B32" s="39">
        <v>821</v>
      </c>
      <c r="C32" s="113">
        <v>48304265.020000003</v>
      </c>
      <c r="D32" s="69">
        <v>374</v>
      </c>
      <c r="E32" s="54">
        <v>19647831</v>
      </c>
      <c r="F32" s="57">
        <v>1195</v>
      </c>
      <c r="G32" s="40">
        <v>67952096.020000011</v>
      </c>
    </row>
    <row r="33" spans="1:7" x14ac:dyDescent="0.25">
      <c r="A33" s="84" t="s">
        <v>41</v>
      </c>
      <c r="B33" s="39">
        <v>2029</v>
      </c>
      <c r="C33" s="113">
        <v>81216235.180000007</v>
      </c>
      <c r="D33" s="69">
        <v>677</v>
      </c>
      <c r="E33" s="54">
        <v>42704888</v>
      </c>
      <c r="F33" s="57">
        <v>2706</v>
      </c>
      <c r="G33" s="40">
        <v>123921123.18000001</v>
      </c>
    </row>
    <row r="34" spans="1:7" x14ac:dyDescent="0.25">
      <c r="A34" s="84" t="s">
        <v>42</v>
      </c>
      <c r="B34" s="39">
        <v>1417</v>
      </c>
      <c r="C34" s="113">
        <v>63466502.829999998</v>
      </c>
      <c r="D34" s="69">
        <v>320</v>
      </c>
      <c r="E34" s="54">
        <v>22124609.079999998</v>
      </c>
      <c r="F34" s="57">
        <v>1737</v>
      </c>
      <c r="G34" s="40">
        <v>85591111.909999996</v>
      </c>
    </row>
    <row r="35" spans="1:7" x14ac:dyDescent="0.25">
      <c r="A35" s="84" t="s">
        <v>43</v>
      </c>
      <c r="B35" s="39">
        <v>2423</v>
      </c>
      <c r="C35" s="113">
        <v>79327587.129999995</v>
      </c>
      <c r="D35" s="69">
        <v>128</v>
      </c>
      <c r="E35" s="54">
        <v>5673114.1799999997</v>
      </c>
      <c r="F35" s="57">
        <v>2551</v>
      </c>
      <c r="G35" s="40">
        <v>85000701.310000002</v>
      </c>
    </row>
    <row r="36" spans="1:7" x14ac:dyDescent="0.25">
      <c r="A36" s="84" t="s">
        <v>44</v>
      </c>
      <c r="B36" s="39">
        <v>8655</v>
      </c>
      <c r="C36" s="113">
        <v>345692399.07000005</v>
      </c>
      <c r="D36" s="69">
        <v>2395</v>
      </c>
      <c r="E36" s="54">
        <v>133450502.71000001</v>
      </c>
      <c r="F36" s="57">
        <v>11050</v>
      </c>
      <c r="G36" s="40">
        <v>479142901.78000009</v>
      </c>
    </row>
    <row r="37" spans="1:7" x14ac:dyDescent="0.25">
      <c r="A37" s="84" t="s">
        <v>45</v>
      </c>
      <c r="B37" s="39">
        <v>999</v>
      </c>
      <c r="C37" s="113">
        <v>49260988.269999996</v>
      </c>
      <c r="D37" s="69">
        <v>1811</v>
      </c>
      <c r="E37" s="54">
        <v>74401557</v>
      </c>
      <c r="F37" s="57">
        <v>2810</v>
      </c>
      <c r="G37" s="40">
        <v>123662545.27</v>
      </c>
    </row>
    <row r="38" spans="1:7" x14ac:dyDescent="0.25">
      <c r="A38" s="84" t="s">
        <v>46</v>
      </c>
      <c r="B38" s="39">
        <v>14984</v>
      </c>
      <c r="C38" s="113">
        <v>642901658.15999997</v>
      </c>
      <c r="D38" s="69">
        <v>10433</v>
      </c>
      <c r="E38" s="54">
        <v>486175944.38</v>
      </c>
      <c r="F38" s="57">
        <v>25417</v>
      </c>
      <c r="G38" s="40">
        <v>1129077602.54</v>
      </c>
    </row>
    <row r="39" spans="1:7" x14ac:dyDescent="0.25">
      <c r="A39" s="84" t="s">
        <v>47</v>
      </c>
      <c r="B39" s="39">
        <v>8961</v>
      </c>
      <c r="C39" s="113">
        <v>317321247.51999998</v>
      </c>
      <c r="D39" s="69">
        <v>4605</v>
      </c>
      <c r="E39" s="54">
        <v>158076601.97</v>
      </c>
      <c r="F39" s="57">
        <v>13566</v>
      </c>
      <c r="G39" s="40">
        <v>475397849.49000001</v>
      </c>
    </row>
    <row r="40" spans="1:7" x14ac:dyDescent="0.25">
      <c r="A40" s="84" t="s">
        <v>48</v>
      </c>
      <c r="B40" s="39">
        <v>921</v>
      </c>
      <c r="C40" s="113">
        <v>34469535.719999999</v>
      </c>
      <c r="D40" s="69">
        <v>130</v>
      </c>
      <c r="E40" s="54">
        <v>12535613.789999999</v>
      </c>
      <c r="F40" s="57">
        <v>1051</v>
      </c>
      <c r="G40" s="40">
        <v>47005149.509999998</v>
      </c>
    </row>
    <row r="41" spans="1:7" x14ac:dyDescent="0.25">
      <c r="A41" s="85" t="s">
        <v>49</v>
      </c>
      <c r="B41" s="39">
        <v>0</v>
      </c>
      <c r="C41" s="113">
        <v>0</v>
      </c>
      <c r="D41" s="69">
        <v>18</v>
      </c>
      <c r="E41" s="54">
        <v>1764297.7</v>
      </c>
      <c r="F41" s="57">
        <v>18</v>
      </c>
      <c r="G41" s="40">
        <v>1764297.7</v>
      </c>
    </row>
    <row r="42" spans="1:7" x14ac:dyDescent="0.25">
      <c r="A42" s="84" t="s">
        <v>50</v>
      </c>
      <c r="B42" s="39">
        <v>12335</v>
      </c>
      <c r="C42" s="113">
        <v>566476237.15999997</v>
      </c>
      <c r="D42" s="69">
        <v>6828</v>
      </c>
      <c r="E42" s="54">
        <v>289645126.72000003</v>
      </c>
      <c r="F42" s="57">
        <v>19163</v>
      </c>
      <c r="G42" s="40">
        <v>856121363.88</v>
      </c>
    </row>
    <row r="43" spans="1:7" x14ac:dyDescent="0.25">
      <c r="A43" s="84" t="s">
        <v>51</v>
      </c>
      <c r="B43" s="39">
        <v>2549</v>
      </c>
      <c r="C43" s="113">
        <v>172188877.43000001</v>
      </c>
      <c r="D43" s="69">
        <v>2543</v>
      </c>
      <c r="E43" s="54">
        <v>125296702.25999999</v>
      </c>
      <c r="F43" s="57">
        <v>5092</v>
      </c>
      <c r="G43" s="40">
        <v>297485579.69</v>
      </c>
    </row>
    <row r="44" spans="1:7" x14ac:dyDescent="0.25">
      <c r="A44" s="84" t="s">
        <v>52</v>
      </c>
      <c r="B44" s="39">
        <v>4340</v>
      </c>
      <c r="C44" s="113">
        <v>136248819.80000001</v>
      </c>
      <c r="D44" s="69">
        <v>2390</v>
      </c>
      <c r="E44" s="54">
        <v>87909306.109999999</v>
      </c>
      <c r="F44" s="57">
        <v>6730</v>
      </c>
      <c r="G44" s="40">
        <v>224158125.91000003</v>
      </c>
    </row>
    <row r="45" spans="1:7" x14ac:dyDescent="0.25">
      <c r="A45" s="84" t="s">
        <v>53</v>
      </c>
      <c r="B45" s="39">
        <v>5</v>
      </c>
      <c r="C45" s="113">
        <v>74201.19</v>
      </c>
      <c r="D45" s="69">
        <v>0</v>
      </c>
      <c r="E45" s="54">
        <v>0</v>
      </c>
      <c r="F45" s="57">
        <v>5</v>
      </c>
      <c r="G45" s="40">
        <v>74201.19</v>
      </c>
    </row>
    <row r="46" spans="1:7" x14ac:dyDescent="0.25">
      <c r="A46" s="84" t="s">
        <v>54</v>
      </c>
      <c r="B46" s="39">
        <v>14944</v>
      </c>
      <c r="C46" s="113">
        <v>616834835.14999998</v>
      </c>
      <c r="D46" s="69">
        <v>6677</v>
      </c>
      <c r="E46" s="54">
        <v>238813099.91000003</v>
      </c>
      <c r="F46" s="57">
        <v>21621</v>
      </c>
      <c r="G46" s="40">
        <v>855647935.05999994</v>
      </c>
    </row>
    <row r="47" spans="1:7" x14ac:dyDescent="0.25">
      <c r="A47" s="84" t="s">
        <v>55</v>
      </c>
      <c r="B47" s="39">
        <v>290</v>
      </c>
      <c r="C47" s="113">
        <v>4272982.8</v>
      </c>
      <c r="D47" s="69">
        <v>736</v>
      </c>
      <c r="E47" s="54">
        <v>42113586</v>
      </c>
      <c r="F47" s="57">
        <v>1026</v>
      </c>
      <c r="G47" s="40">
        <v>46386568.799999997</v>
      </c>
    </row>
    <row r="48" spans="1:7" x14ac:dyDescent="0.25">
      <c r="A48" s="84" t="s">
        <v>56</v>
      </c>
      <c r="B48" s="39">
        <v>899</v>
      </c>
      <c r="C48" s="113">
        <v>49890496.769999996</v>
      </c>
      <c r="D48" s="69">
        <v>517</v>
      </c>
      <c r="E48" s="54">
        <v>22518461.84</v>
      </c>
      <c r="F48" s="57">
        <v>1416</v>
      </c>
      <c r="G48" s="40">
        <v>72408958.609999999</v>
      </c>
    </row>
    <row r="49" spans="1:7" x14ac:dyDescent="0.25">
      <c r="A49" s="84" t="s">
        <v>57</v>
      </c>
      <c r="B49" s="39">
        <v>3281</v>
      </c>
      <c r="C49" s="113">
        <v>175249663.12</v>
      </c>
      <c r="D49" s="69">
        <v>2353</v>
      </c>
      <c r="E49" s="54">
        <v>91785542.189999998</v>
      </c>
      <c r="F49" s="57">
        <v>5634</v>
      </c>
      <c r="G49" s="40">
        <v>267035205.31</v>
      </c>
    </row>
    <row r="50" spans="1:7" x14ac:dyDescent="0.25">
      <c r="A50" s="84" t="s">
        <v>58</v>
      </c>
      <c r="B50" s="39">
        <v>1199</v>
      </c>
      <c r="C50" s="113">
        <v>56216958.490000002</v>
      </c>
      <c r="D50" s="69">
        <v>317</v>
      </c>
      <c r="E50" s="54">
        <v>30191958.600000001</v>
      </c>
      <c r="F50" s="57">
        <v>1516</v>
      </c>
      <c r="G50" s="40">
        <v>86408917.090000004</v>
      </c>
    </row>
    <row r="51" spans="1:7" x14ac:dyDescent="0.25">
      <c r="A51" s="84" t="s">
        <v>59</v>
      </c>
      <c r="B51" s="39">
        <v>5023</v>
      </c>
      <c r="C51" s="113">
        <v>291051065.19</v>
      </c>
      <c r="D51" s="69">
        <v>3794</v>
      </c>
      <c r="E51" s="54">
        <v>158355001.97</v>
      </c>
      <c r="F51" s="57">
        <v>8817</v>
      </c>
      <c r="G51" s="40">
        <v>449406067.15999997</v>
      </c>
    </row>
    <row r="52" spans="1:7" x14ac:dyDescent="0.25">
      <c r="A52" s="84" t="s">
        <v>60</v>
      </c>
      <c r="B52" s="39">
        <v>16270</v>
      </c>
      <c r="C52" s="113">
        <v>815103409.96000004</v>
      </c>
      <c r="D52" s="69">
        <v>8920</v>
      </c>
      <c r="E52" s="54">
        <v>601052707.92000008</v>
      </c>
      <c r="F52" s="57">
        <v>25190</v>
      </c>
      <c r="G52" s="40">
        <v>1416156117.8800001</v>
      </c>
    </row>
    <row r="53" spans="1:7" x14ac:dyDescent="0.25">
      <c r="A53" s="84" t="s">
        <v>61</v>
      </c>
      <c r="B53" s="39">
        <v>2273</v>
      </c>
      <c r="C53" s="113">
        <v>77305267.810000002</v>
      </c>
      <c r="D53" s="69">
        <v>705</v>
      </c>
      <c r="E53" s="54">
        <v>32241535</v>
      </c>
      <c r="F53" s="57">
        <v>2978</v>
      </c>
      <c r="G53" s="40">
        <v>109546802.81</v>
      </c>
    </row>
    <row r="54" spans="1:7" x14ac:dyDescent="0.25">
      <c r="A54" s="84" t="s">
        <v>62</v>
      </c>
      <c r="B54" s="39">
        <v>500</v>
      </c>
      <c r="C54" s="113">
        <v>22296120.579999998</v>
      </c>
      <c r="D54" s="69">
        <v>970</v>
      </c>
      <c r="E54" s="54">
        <v>28220570.690000001</v>
      </c>
      <c r="F54" s="57">
        <v>1470</v>
      </c>
      <c r="G54" s="40">
        <v>50516691.269999996</v>
      </c>
    </row>
    <row r="55" spans="1:7" x14ac:dyDescent="0.25">
      <c r="A55" s="84" t="s">
        <v>63</v>
      </c>
      <c r="B55" s="39">
        <v>26</v>
      </c>
      <c r="C55" s="113">
        <v>440400</v>
      </c>
      <c r="D55" s="69">
        <v>0</v>
      </c>
      <c r="E55" s="54">
        <v>0</v>
      </c>
      <c r="F55" s="57">
        <v>26</v>
      </c>
      <c r="G55" s="40">
        <v>440400</v>
      </c>
    </row>
    <row r="56" spans="1:7" x14ac:dyDescent="0.25">
      <c r="A56" s="84" t="s">
        <v>64</v>
      </c>
      <c r="B56" s="39">
        <v>8059</v>
      </c>
      <c r="C56" s="113">
        <v>371453368.46000004</v>
      </c>
      <c r="D56" s="69">
        <v>2047</v>
      </c>
      <c r="E56" s="54">
        <v>98435878.560000002</v>
      </c>
      <c r="F56" s="57">
        <v>10106</v>
      </c>
      <c r="G56" s="40">
        <v>469889247.02000004</v>
      </c>
    </row>
    <row r="57" spans="1:7" x14ac:dyDescent="0.25">
      <c r="A57" s="84" t="s">
        <v>65</v>
      </c>
      <c r="B57" s="39">
        <v>5734</v>
      </c>
      <c r="C57" s="113">
        <v>199420341.56</v>
      </c>
      <c r="D57" s="69">
        <v>5500</v>
      </c>
      <c r="E57" s="54">
        <v>190771555</v>
      </c>
      <c r="F57" s="57">
        <v>11234</v>
      </c>
      <c r="G57" s="40">
        <v>390191896.56</v>
      </c>
    </row>
    <row r="58" spans="1:7" x14ac:dyDescent="0.25">
      <c r="A58" s="84" t="s">
        <v>66</v>
      </c>
      <c r="B58" s="39">
        <v>1603</v>
      </c>
      <c r="C58" s="113">
        <v>97829783.579999998</v>
      </c>
      <c r="D58" s="69">
        <v>1190</v>
      </c>
      <c r="E58" s="54">
        <v>70359968.099999994</v>
      </c>
      <c r="F58" s="57">
        <v>2793</v>
      </c>
      <c r="G58" s="40">
        <v>168189751.68000001</v>
      </c>
    </row>
    <row r="59" spans="1:7" x14ac:dyDescent="0.25">
      <c r="A59" s="84" t="s">
        <v>67</v>
      </c>
      <c r="B59" s="39">
        <v>8216</v>
      </c>
      <c r="C59" s="113">
        <v>261835704.69999999</v>
      </c>
      <c r="D59" s="69">
        <v>3517</v>
      </c>
      <c r="E59" s="54">
        <v>162062498.44999999</v>
      </c>
      <c r="F59" s="57">
        <v>11733</v>
      </c>
      <c r="G59" s="40">
        <v>423898203.14999998</v>
      </c>
    </row>
    <row r="60" spans="1:7" x14ac:dyDescent="0.25">
      <c r="A60" s="84" t="s">
        <v>68</v>
      </c>
      <c r="B60" s="39">
        <v>336</v>
      </c>
      <c r="C60" s="113">
        <v>15127274.73</v>
      </c>
      <c r="D60" s="69">
        <v>145</v>
      </c>
      <c r="E60" s="54">
        <v>13036037.08</v>
      </c>
      <c r="F60" s="57">
        <v>481</v>
      </c>
      <c r="G60" s="40">
        <v>28163311.810000002</v>
      </c>
    </row>
    <row r="61" spans="1:7" x14ac:dyDescent="0.25">
      <c r="D61" s="28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Public Registrations by State</vt:lpstr>
      <vt:lpstr>Pymt Summary Dec 2013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Sheet1</vt:lpstr>
      <vt:lpstr>'Public Payments by State'!Print_Area</vt:lpstr>
      <vt:lpstr>'Public Payments by State and PT'!Print_Area</vt:lpstr>
      <vt:lpstr>'Public Registrations by State'!Print_Area</vt:lpstr>
      <vt:lpstr>'Pymt Summary Dec 2013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Bishop</dc:creator>
  <cp:lastModifiedBy>VIDYA P SELLAPPAN</cp:lastModifiedBy>
  <cp:lastPrinted>2014-01-15T14:49:50Z</cp:lastPrinted>
  <dcterms:created xsi:type="dcterms:W3CDTF">2013-04-11T15:08:16Z</dcterms:created>
  <dcterms:modified xsi:type="dcterms:W3CDTF">2014-01-15T14:50:31Z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-1091107184</vt:i4>
  </property>
  <property fmtid="{D5CDD505-2E9C-101B-9397-08002B2CF9AE}" pid="3" name="_NewReviewCycle">
    <vt:lpwstr/>
  </property>
  <property fmtid="{D5CDD505-2E9C-101B-9397-08002B2CF9AE}" pid="4" name="_EmailSubject">
    <vt:lpwstr>December 2013 Monthly Reports</vt:lpwstr>
  </property>
  <property fmtid="{D5CDD505-2E9C-101B-9397-08002B2CF9AE}" pid="5" name="_AuthorEmail">
    <vt:lpwstr>Vidya.Sellappan@cms.hhs.gov</vt:lpwstr>
  </property>
  <property fmtid="{D5CDD505-2E9C-101B-9397-08002B2CF9AE}" pid="6" name="_AuthorEmailDisplayName">
    <vt:lpwstr>Prakasam, Vidya G (CMS/OESS)</vt:lpwstr>
  </property>
</Properties>
</file>