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autoCompressPictures="0"/>
  <mc:AlternateContent xmlns:mc="http://schemas.openxmlformats.org/markup-compatibility/2006">
    <mc:Choice Requires="x15">
      <x15ac:absPath xmlns:x15ac="http://schemas.microsoft.com/office/spreadsheetml/2010/11/ac" url="C:\Users\PQHQ\Documents\PY1 OA Package\"/>
    </mc:Choice>
  </mc:AlternateContent>
  <xr:revisionPtr revIDLastSave="0" documentId="8_{BFACDD13-2C5E-4250-BD30-30D534F999D2}" xr6:coauthVersionLast="36" xr6:coauthVersionMax="36" xr10:uidLastSave="{00000000-0000-0000-0000-000000000000}"/>
  <bookViews>
    <workbookView xWindow="0" yWindow="0" windowWidth="28800" windowHeight="11625" tabRatio="798" xr2:uid="{00000000-000D-0000-FFFF-FFFF00000000}"/>
  </bookViews>
  <sheets>
    <sheet name="Cover" sheetId="6" r:id="rId1"/>
    <sheet name="DCE results PY2021" sheetId="4" r:id="rId2"/>
    <sheet name="Appendix - Superscripts defined" sheetId="5" r:id="rId3"/>
  </sheets>
  <definedNames>
    <definedName name="_xlnm._FilterDatabase" localSheetId="1" hidden="1">'DCE results PY2021'!$A$1:$G$54</definedName>
    <definedName name="_xlnm.Print_Area" localSheetId="2">'Appendix - Superscripts defined'!$A$1:$C$12</definedName>
    <definedName name="_xlnm.Print_Area" localSheetId="0">Cover!$A$1</definedName>
    <definedName name="_xlnm.Print_Area" localSheetId="1">'DCE results PY2021'!$A$1:$N$54</definedName>
    <definedName name="_xlnm.Print_Titles" localSheetId="2">'Appendix - Superscripts defined'!$1:$1</definedName>
    <definedName name="_xlnm.Print_Titles" localSheetId="1">'DCE results PY2021'!$1:$1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4" l="1"/>
  <c r="I21" i="4"/>
  <c r="L53" i="4"/>
  <c r="I53" i="4"/>
  <c r="L2" i="4"/>
  <c r="F2" i="4"/>
  <c r="L54" i="4"/>
  <c r="I54" i="4"/>
  <c r="L52" i="4"/>
  <c r="I52" i="4"/>
  <c r="L51" i="4"/>
  <c r="I51" i="4"/>
  <c r="L50" i="4"/>
  <c r="I50" i="4"/>
  <c r="L49" i="4"/>
  <c r="I49" i="4"/>
  <c r="L48" i="4"/>
  <c r="I48" i="4"/>
  <c r="L47" i="4"/>
  <c r="I47" i="4"/>
  <c r="L46" i="4"/>
  <c r="I46" i="4"/>
  <c r="L45" i="4"/>
  <c r="I45" i="4"/>
  <c r="L44" i="4"/>
  <c r="I44" i="4"/>
  <c r="L43" i="4"/>
  <c r="I43" i="4"/>
  <c r="L42" i="4"/>
  <c r="I42" i="4"/>
  <c r="L41" i="4"/>
  <c r="I41" i="4"/>
  <c r="L40" i="4"/>
  <c r="I40" i="4"/>
  <c r="L39" i="4"/>
  <c r="I39" i="4"/>
  <c r="L38" i="4"/>
  <c r="I38" i="4"/>
  <c r="L37" i="4"/>
  <c r="I37" i="4"/>
  <c r="L36" i="4"/>
  <c r="I36" i="4"/>
  <c r="L35" i="4"/>
  <c r="I35" i="4"/>
  <c r="L34" i="4"/>
  <c r="I34" i="4"/>
  <c r="L33" i="4"/>
  <c r="I33" i="4"/>
  <c r="L32" i="4"/>
  <c r="I32" i="4"/>
  <c r="L31" i="4"/>
  <c r="I31" i="4"/>
  <c r="L30" i="4"/>
  <c r="I30" i="4"/>
  <c r="L29" i="4"/>
  <c r="I29" i="4"/>
  <c r="L28" i="4"/>
  <c r="I28" i="4"/>
  <c r="L27" i="4"/>
  <c r="I27" i="4"/>
  <c r="L26" i="4"/>
  <c r="I26" i="4"/>
  <c r="L25" i="4"/>
  <c r="I25" i="4"/>
  <c r="L24" i="4"/>
  <c r="I24" i="4"/>
  <c r="L23" i="4"/>
  <c r="I23" i="4"/>
  <c r="L22" i="4"/>
  <c r="I22" i="4"/>
  <c r="L20" i="4"/>
  <c r="I20" i="4"/>
  <c r="L19" i="4"/>
  <c r="I19" i="4"/>
  <c r="L18" i="4"/>
  <c r="I18" i="4"/>
  <c r="L17" i="4"/>
  <c r="I17" i="4"/>
  <c r="L16" i="4"/>
  <c r="I16" i="4"/>
  <c r="L15" i="4"/>
  <c r="I15" i="4"/>
  <c r="L14" i="4"/>
  <c r="I14" i="4"/>
  <c r="L13" i="4"/>
  <c r="I13" i="4"/>
  <c r="L12" i="4"/>
  <c r="I12" i="4"/>
  <c r="L11" i="4"/>
  <c r="I11" i="4"/>
  <c r="L10" i="4"/>
  <c r="I10" i="4"/>
  <c r="L9" i="4"/>
  <c r="I9" i="4"/>
  <c r="L8" i="4"/>
  <c r="I8" i="4"/>
  <c r="L7" i="4"/>
  <c r="I7" i="4"/>
  <c r="L6" i="4"/>
  <c r="I6" i="4"/>
  <c r="L5" i="4"/>
  <c r="I5" i="4"/>
  <c r="L4" i="4"/>
  <c r="I4" i="4"/>
  <c r="L3" i="4"/>
  <c r="I3" i="4"/>
  <c r="H2" i="4"/>
  <c r="I2" i="4"/>
  <c r="F7" i="4"/>
  <c r="H7" i="4"/>
  <c r="F15" i="4"/>
  <c r="H15" i="4"/>
  <c r="F23" i="4"/>
  <c r="H23" i="4"/>
  <c r="F31" i="4"/>
  <c r="H31" i="4"/>
  <c r="F39" i="4"/>
  <c r="H39" i="4"/>
  <c r="F51" i="4"/>
  <c r="H51" i="4"/>
  <c r="F53" i="4"/>
  <c r="H53" i="4"/>
  <c r="F3" i="4"/>
  <c r="H3" i="4"/>
  <c r="F11" i="4"/>
  <c r="H11" i="4"/>
  <c r="F19" i="4"/>
  <c r="H19" i="4"/>
  <c r="F27" i="4"/>
  <c r="H27" i="4"/>
  <c r="F35" i="4"/>
  <c r="H35" i="4"/>
  <c r="F43" i="4"/>
  <c r="H43" i="4"/>
  <c r="F47" i="4"/>
  <c r="H47" i="4"/>
  <c r="F5" i="4"/>
  <c r="H5" i="4"/>
  <c r="F9" i="4"/>
  <c r="H9" i="4"/>
  <c r="F13" i="4"/>
  <c r="H13" i="4"/>
  <c r="F17" i="4"/>
  <c r="H17" i="4"/>
  <c r="F21" i="4"/>
  <c r="H21" i="4"/>
  <c r="F25" i="4"/>
  <c r="H25" i="4"/>
  <c r="F29" i="4"/>
  <c r="H29" i="4"/>
  <c r="F33" i="4"/>
  <c r="H33" i="4"/>
  <c r="F37" i="4"/>
  <c r="H37" i="4"/>
  <c r="F41" i="4"/>
  <c r="H41" i="4"/>
  <c r="F45" i="4"/>
  <c r="H45" i="4"/>
  <c r="F49" i="4"/>
  <c r="H49" i="4"/>
  <c r="F4" i="4"/>
  <c r="H4" i="4"/>
  <c r="F6" i="4"/>
  <c r="H6" i="4"/>
  <c r="F8" i="4"/>
  <c r="H8" i="4"/>
  <c r="F10" i="4"/>
  <c r="H10" i="4"/>
  <c r="F12" i="4"/>
  <c r="H12" i="4"/>
  <c r="F14" i="4"/>
  <c r="H14" i="4"/>
  <c r="F16" i="4"/>
  <c r="H16" i="4"/>
  <c r="F18" i="4"/>
  <c r="H18" i="4"/>
  <c r="F20" i="4"/>
  <c r="H20" i="4"/>
  <c r="F22" i="4"/>
  <c r="H22" i="4"/>
  <c r="F24" i="4"/>
  <c r="H24" i="4"/>
  <c r="F26" i="4"/>
  <c r="H26" i="4"/>
  <c r="F28" i="4"/>
  <c r="H28" i="4"/>
  <c r="F30" i="4"/>
  <c r="H30" i="4"/>
  <c r="F32" i="4"/>
  <c r="H32" i="4"/>
  <c r="F34" i="4"/>
  <c r="H34" i="4"/>
  <c r="F36" i="4"/>
  <c r="H36" i="4"/>
  <c r="F38" i="4"/>
  <c r="H38" i="4"/>
  <c r="F40" i="4"/>
  <c r="H40" i="4"/>
  <c r="F42" i="4"/>
  <c r="H42" i="4"/>
  <c r="F44" i="4"/>
  <c r="H44" i="4"/>
  <c r="F46" i="4"/>
  <c r="H46" i="4"/>
  <c r="F48" i="4"/>
  <c r="H48" i="4"/>
  <c r="F50" i="4"/>
  <c r="H50" i="4"/>
  <c r="F52" i="4"/>
  <c r="H52" i="4"/>
  <c r="F54" i="4"/>
  <c r="H54" i="4"/>
</calcChain>
</file>

<file path=xl/sharedStrings.xml><?xml version="1.0" encoding="utf-8"?>
<sst xmlns="http://schemas.openxmlformats.org/spreadsheetml/2006/main" count="305" uniqueCount="170">
  <si>
    <t>DCE
ID</t>
  </si>
  <si>
    <t>D0004</t>
  </si>
  <si>
    <t>New
Entrant</t>
  </si>
  <si>
    <t>Global</t>
  </si>
  <si>
    <t>D0005</t>
  </si>
  <si>
    <t>D0006</t>
  </si>
  <si>
    <t>Professional</t>
  </si>
  <si>
    <t>D0008</t>
  </si>
  <si>
    <t>Standard</t>
  </si>
  <si>
    <t>D0011</t>
  </si>
  <si>
    <t>High
Needs</t>
  </si>
  <si>
    <t>D0013</t>
  </si>
  <si>
    <t>D0020</t>
  </si>
  <si>
    <t>D0021</t>
  </si>
  <si>
    <t>D0025</t>
  </si>
  <si>
    <t>D0027</t>
  </si>
  <si>
    <t>D0028</t>
  </si>
  <si>
    <t>D0032</t>
  </si>
  <si>
    <t>D0033</t>
  </si>
  <si>
    <t>D0036</t>
  </si>
  <si>
    <t>D0048</t>
  </si>
  <si>
    <t>D0051</t>
  </si>
  <si>
    <t>D0056</t>
  </si>
  <si>
    <t>D0062</t>
  </si>
  <si>
    <t>D0063</t>
  </si>
  <si>
    <t>D0067</t>
  </si>
  <si>
    <t>D0068</t>
  </si>
  <si>
    <t>D0077</t>
  </si>
  <si>
    <t>D0078</t>
  </si>
  <si>
    <t>D0086</t>
  </si>
  <si>
    <t>D0097</t>
  </si>
  <si>
    <t>D0098</t>
  </si>
  <si>
    <t>D0099</t>
  </si>
  <si>
    <t>D0100</t>
  </si>
  <si>
    <t>D0102</t>
  </si>
  <si>
    <t>D0103</t>
  </si>
  <si>
    <t>D0105</t>
  </si>
  <si>
    <t>D0106</t>
  </si>
  <si>
    <t>D0113</t>
  </si>
  <si>
    <t>D0114</t>
  </si>
  <si>
    <t>D0116</t>
  </si>
  <si>
    <t>D0124</t>
  </si>
  <si>
    <t>D0129</t>
  </si>
  <si>
    <t>D0131</t>
  </si>
  <si>
    <t>D0132</t>
  </si>
  <si>
    <t>D0141</t>
  </si>
  <si>
    <t>D0142</t>
  </si>
  <si>
    <t>D0143</t>
  </si>
  <si>
    <t>D0148</t>
  </si>
  <si>
    <t>D0152</t>
  </si>
  <si>
    <t>D0153</t>
  </si>
  <si>
    <t>D0155</t>
  </si>
  <si>
    <t>D0160</t>
  </si>
  <si>
    <t>D0162</t>
  </si>
  <si>
    <t>D0172</t>
  </si>
  <si>
    <t>D0175</t>
  </si>
  <si>
    <t>D0178</t>
  </si>
  <si>
    <t>D0201</t>
  </si>
  <si>
    <t>D0203</t>
  </si>
  <si>
    <t>DCE Name</t>
  </si>
  <si>
    <t>Iora Health NE</t>
  </si>
  <si>
    <t>MA</t>
  </si>
  <si>
    <t>ilumed</t>
  </si>
  <si>
    <t>FL</t>
  </si>
  <si>
    <t>AR Health Advantage</t>
  </si>
  <si>
    <t>AZ</t>
  </si>
  <si>
    <t>Genuine</t>
  </si>
  <si>
    <t>Renovis Health</t>
  </si>
  <si>
    <t>MI</t>
  </si>
  <si>
    <t>Vively Health</t>
  </si>
  <si>
    <t>CO</t>
  </si>
  <si>
    <t>MetroHealth</t>
  </si>
  <si>
    <t>OH</t>
  </si>
  <si>
    <t>Advanced Value Care</t>
  </si>
  <si>
    <t>NY</t>
  </si>
  <si>
    <t>VillageMD Houston</t>
  </si>
  <si>
    <t>TX</t>
  </si>
  <si>
    <t>On Belay</t>
  </si>
  <si>
    <t>CareMore</t>
  </si>
  <si>
    <t>CA</t>
  </si>
  <si>
    <t>Best Value</t>
  </si>
  <si>
    <t>Texas DCE</t>
  </si>
  <si>
    <t>Complete Health</t>
  </si>
  <si>
    <t>Pathways</t>
  </si>
  <si>
    <t>Piedmont Health</t>
  </si>
  <si>
    <t>NC</t>
  </si>
  <si>
    <t>Ohio DCE</t>
  </si>
  <si>
    <t>Praxis</t>
  </si>
  <si>
    <t>OR</t>
  </si>
  <si>
    <t>Oak Street</t>
  </si>
  <si>
    <t>IL</t>
  </si>
  <si>
    <t>NMI Health</t>
  </si>
  <si>
    <t>PHC</t>
  </si>
  <si>
    <t>Regal</t>
  </si>
  <si>
    <t>CVMG</t>
  </si>
  <si>
    <t>ACH</t>
  </si>
  <si>
    <t>AIP</t>
  </si>
  <si>
    <t>VA</t>
  </si>
  <si>
    <t>Perfect Health</t>
  </si>
  <si>
    <t>VillageMD NEOH</t>
  </si>
  <si>
    <t>VillageMD GA</t>
  </si>
  <si>
    <t>GA</t>
  </si>
  <si>
    <t>VillageMD Chicago</t>
  </si>
  <si>
    <t>Saint Francis</t>
  </si>
  <si>
    <t>VillageMD MI</t>
  </si>
  <si>
    <t>VillageMD NH</t>
  </si>
  <si>
    <t>NH</t>
  </si>
  <si>
    <t>Pittsburgh DCE</t>
  </si>
  <si>
    <t>OH Columbus</t>
  </si>
  <si>
    <t>OH SEOH</t>
  </si>
  <si>
    <t>AdventHealth</t>
  </si>
  <si>
    <t>Assurity</t>
  </si>
  <si>
    <t>CareConnect</t>
  </si>
  <si>
    <t>Clover</t>
  </si>
  <si>
    <t>NJ</t>
  </si>
  <si>
    <t>AKOS MD IPA</t>
  </si>
  <si>
    <t>360 Health</t>
  </si>
  <si>
    <t>CenterWell</t>
  </si>
  <si>
    <t>KY</t>
  </si>
  <si>
    <t>United PA</t>
  </si>
  <si>
    <t>PeaceHealth</t>
  </si>
  <si>
    <t>WA</t>
  </si>
  <si>
    <t>Castell</t>
  </si>
  <si>
    <t>NV</t>
  </si>
  <si>
    <t>Space Coast</t>
  </si>
  <si>
    <t>Nivano Physicians</t>
  </si>
  <si>
    <t>NV CareConnect</t>
  </si>
  <si>
    <t>Subsero</t>
  </si>
  <si>
    <t>Axceleran 1</t>
  </si>
  <si>
    <t>Axceleran 2</t>
  </si>
  <si>
    <t>Enhanz</t>
  </si>
  <si>
    <t>Humana</t>
  </si>
  <si>
    <t>State</t>
  </si>
  <si>
    <t>Gross Savings (Loss)</t>
  </si>
  <si>
    <t>Final benchmark</t>
  </si>
  <si>
    <t>Total Quality Score</t>
  </si>
  <si>
    <r>
      <t>DCE
Type</t>
    </r>
    <r>
      <rPr>
        <b/>
        <vertAlign val="superscript"/>
        <sz val="7"/>
        <color rgb="FF000000"/>
        <rFont val="Albany AMT"/>
      </rPr>
      <t>1</t>
    </r>
  </si>
  <si>
    <r>
      <t>Risk
Arrangement</t>
    </r>
    <r>
      <rPr>
        <b/>
        <vertAlign val="superscript"/>
        <sz val="7"/>
        <color rgb="FF000000"/>
        <rFont val="Albany AMT"/>
      </rPr>
      <t>2</t>
    </r>
  </si>
  <si>
    <r>
      <t>Gross Savings (Loss)</t>
    </r>
    <r>
      <rPr>
        <b/>
        <vertAlign val="superscript"/>
        <sz val="7"/>
        <color rgb="FF000000"/>
        <rFont val="Albany AMT"/>
      </rPr>
      <t>3</t>
    </r>
  </si>
  <si>
    <r>
      <t>Net Savings
(Loss)</t>
    </r>
    <r>
      <rPr>
        <b/>
        <vertAlign val="superscript"/>
        <sz val="7"/>
        <color rgb="FF000000"/>
        <rFont val="Albany AMT"/>
      </rPr>
      <t>4</t>
    </r>
  </si>
  <si>
    <r>
      <t>Gross savings rate</t>
    </r>
    <r>
      <rPr>
        <b/>
        <vertAlign val="superscript"/>
        <sz val="7"/>
        <color rgb="FF000000"/>
        <rFont val="Albany AMT"/>
      </rPr>
      <t>5</t>
    </r>
  </si>
  <si>
    <r>
      <t>Net savings rate</t>
    </r>
    <r>
      <rPr>
        <b/>
        <vertAlign val="superscript"/>
        <sz val="7"/>
        <color rgb="FF000000"/>
        <rFont val="Albany AMT"/>
      </rPr>
      <t>6</t>
    </r>
  </si>
  <si>
    <r>
      <t>Total Quality Score</t>
    </r>
    <r>
      <rPr>
        <b/>
        <vertAlign val="superscript"/>
        <sz val="7"/>
        <color rgb="FF000000"/>
        <rFont val="Albany AMT"/>
      </rPr>
      <t>7</t>
    </r>
  </si>
  <si>
    <r>
      <t>Total Bene-
ficiaries</t>
    </r>
    <r>
      <rPr>
        <b/>
        <vertAlign val="superscript"/>
        <sz val="7"/>
        <color rgb="FF000000"/>
        <rFont val="Albany AMT"/>
      </rPr>
      <t>8</t>
    </r>
  </si>
  <si>
    <r>
      <t>Pre-discount benchmark</t>
    </r>
    <r>
      <rPr>
        <b/>
        <vertAlign val="superscript"/>
        <sz val="7"/>
        <color rgb="FF000000"/>
        <rFont val="Albany AMT"/>
      </rPr>
      <t>9</t>
    </r>
  </si>
  <si>
    <r>
      <t>Final benchmark</t>
    </r>
    <r>
      <rPr>
        <b/>
        <vertAlign val="superscript"/>
        <sz val="7"/>
        <color rgb="FF000000"/>
        <rFont val="Albany AMT"/>
      </rPr>
      <t>10</t>
    </r>
  </si>
  <si>
    <r>
      <t>Total Cost of Care</t>
    </r>
    <r>
      <rPr>
        <b/>
        <vertAlign val="superscript"/>
        <sz val="7"/>
        <color rgb="FF000000"/>
        <rFont val="Albany AMT"/>
      </rPr>
      <t>11</t>
    </r>
  </si>
  <si>
    <t>Superscript</t>
  </si>
  <si>
    <t>Column Header</t>
  </si>
  <si>
    <t>Definition</t>
  </si>
  <si>
    <t>DCE Type</t>
  </si>
  <si>
    <t>Risk arrangement</t>
  </si>
  <si>
    <t>Net Savings (Loss)</t>
  </si>
  <si>
    <t>Gross Savings Rate</t>
  </si>
  <si>
    <t>Net Savings Rate</t>
  </si>
  <si>
    <t>Total Beneficiaries</t>
  </si>
  <si>
    <t>Pre-discount Benchmark</t>
  </si>
  <si>
    <t>Total cost of care</t>
  </si>
  <si>
    <t>Three types of participant options - Standard, New Entrant, High Needs Population - with different characteristics and operational parameters</t>
  </si>
  <si>
    <t>Risk-sharing option elected by DCE - Professional with 50% shared savings/losses and Global with 100% shared savings/losses</t>
  </si>
  <si>
    <t>Pre-discount benchmark minus Total cost of care</t>
  </si>
  <si>
    <t>Gross Savings (Loss) divided by Pre-discount benchmark</t>
  </si>
  <si>
    <t>Net Savings (Loss) divided by Pre-discount benchmark</t>
  </si>
  <si>
    <t>Composite score of quality measures; in PY2021, 80% of total quality score determined on pay-for-reporting basis while 20% assessed on pay-for-performance basis (latter requires meeting the 30th percentile for at least one claims-based quality measure)</t>
  </si>
  <si>
    <t>Total cost of care expenditure target for PY2021 determined by a blend of historical and regional spending, depending on DCE type. This figure represents DCEs’ benchmarks after all withholds and adjustments (e.g., quality withhold, retention withhold, retrospective trend adjustment) EXCEPT for the 2% discount for Global DCEs</t>
  </si>
  <si>
    <t>DCE's Pre-discount Benchmark after all withholds and adjustments (e.g., quality withhold, retention withhold, retrospective trend adjustment) with the deduction of the 2% discount for Global DCEs incorporated</t>
  </si>
  <si>
    <t>Number of beneficiaries that accrued at least one month of experience to a DCE in PY2021</t>
  </si>
  <si>
    <t>Amount of generated savings shareable with DCEs, calculated by subtracting the total cost of care from the final benchmark, applying CMS’ portion of shared savings for Professional DCEs, risk corridors, and sequestration amounts for both types of DCEs</t>
  </si>
  <si>
    <t>Parts A and B expenditures incurred by beneficiaries aligned to the DCE during the Performance Year, paid through March 31, 2022, inclusive of capitated payments and claims-based reimbursement. Claims-based reimbursements reflect reductions applied to PCC and TCC-eligible claims, if applicable. The Total cost of care is shown after the net impact of the voluntary Stop-Loss policy, if elected</t>
  </si>
  <si>
    <t xml:space="preserve">This document contains information about each DCE's financial results from Performance Year (PY) 2021 of the Global and Professional Direct Contracting Model. All figures correspond to Provisional Settlement, which occurred in early August 2022. Final Settlement will occur around July 2023, and will include claims from the same incurred and paid period, identical risk scores and beneficiary alignment and eligibility. The only addition will be the impact of Final quality scores.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</si>
</sst>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_(* #,##0_);_(* \(#,##0\);_(* &quot;-&quot;??_);_(@_)"/>
    <numFmt numFmtId="165" formatCode="0.00%;[Red]\(0.00%\)"/>
  </numFmts>
  <fonts count="9">
    <font>
      <sz val="12"/>
      <color rgb="FF000000"/>
      <name val="Helvetica"/>
    </font>
    <font>
      <sz val="12"/>
      <color rgb="FF000000"/>
      <name val="Helvetica"/>
    </font>
    <font>
      <b/>
      <sz val="7"/>
      <color rgb="FF000000"/>
      <name val="Albany AMT"/>
    </font>
    <font>
      <sz val="7"/>
      <color rgb="FF000000"/>
      <name val="Albany AMT"/>
    </font>
    <font>
      <b/>
      <vertAlign val="superscript"/>
      <sz val="7"/>
      <color rgb="FF000000"/>
      <name val="Albany AMT"/>
    </font>
    <font>
      <b/>
      <sz val="11"/>
      <color rgb="FF000000"/>
      <name val="Albany AMT"/>
    </font>
    <font>
      <sz val="11"/>
      <color rgb="FF000000"/>
      <name val="Albany AMT"/>
    </font>
    <font>
      <sz val="11"/>
      <color rgb="FF000000"/>
      <name val="Arial"/>
      <family val="2"/>
    </font>
    <font>
      <sz val="7"/>
      <color rgb="FFC00000"/>
      <name val="Albany AMT"/>
    </font>
  </fonts>
  <fills count="6">
    <fill>
      <patternFill patternType="none"/>
    </fill>
    <fill>
      <patternFill patternType="gray125"/>
    </fill>
    <fill>
      <patternFill patternType="solid">
        <fgColor rgb="FFFFFFFF"/>
        <bgColor indexed="64"/>
      </patternFill>
    </fill>
    <fill>
      <patternFill patternType="solid">
        <fgColor rgb="FFFAF3D4"/>
        <bgColor indexed="64"/>
      </patternFill>
    </fill>
    <fill>
      <patternFill patternType="solid">
        <fgColor theme="8" tint="0.79998168889431442"/>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1">
    <xf numFmtId="0" fontId="0" fillId="2" borderId="0" xfId="0" applyFont="1" applyFill="1" applyBorder="1" applyAlignment="1">
      <alignment horizontal="left"/>
    </xf>
    <xf numFmtId="0" fontId="0" fillId="2" borderId="0" xfId="0" applyFont="1" applyFill="1" applyBorder="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left" wrapText="1"/>
    </xf>
    <xf numFmtId="164" fontId="3" fillId="2" borderId="1" xfId="2" applyNumberFormat="1" applyFont="1" applyFill="1" applyBorder="1" applyAlignment="1">
      <alignment horizontal="left"/>
    </xf>
    <xf numFmtId="40" fontId="3" fillId="2" borderId="1" xfId="0" applyNumberFormat="1" applyFont="1" applyFill="1" applyBorder="1" applyAlignment="1">
      <alignment horizontal="right"/>
    </xf>
    <xf numFmtId="165" fontId="3" fillId="2" borderId="1" xfId="0" applyNumberFormat="1" applyFont="1" applyFill="1" applyBorder="1" applyAlignment="1">
      <alignment horizontal="right"/>
    </xf>
    <xf numFmtId="0" fontId="6" fillId="3" borderId="1" xfId="0" applyFont="1" applyFill="1" applyBorder="1" applyAlignment="1">
      <alignment horizontal="left"/>
    </xf>
    <xf numFmtId="0" fontId="6" fillId="5" borderId="1" xfId="0" applyFont="1" applyFill="1" applyBorder="1" applyAlignment="1">
      <alignment horizontal="left"/>
    </xf>
    <xf numFmtId="0" fontId="6" fillId="4" borderId="1" xfId="0" applyFont="1" applyFill="1" applyBorder="1" applyAlignment="1">
      <alignment horizontal="left"/>
    </xf>
    <xf numFmtId="0" fontId="0" fillId="2" borderId="0" xfId="0" applyFont="1" applyFill="1" applyBorder="1" applyAlignment="1">
      <alignment horizontal="left" wrapText="1"/>
    </xf>
    <xf numFmtId="0" fontId="7" fillId="2" borderId="1" xfId="0" applyFont="1" applyFill="1" applyBorder="1" applyAlignment="1">
      <alignment horizontal="left" vertical="center" wrapText="1"/>
    </xf>
    <xf numFmtId="7" fontId="3" fillId="2" borderId="1" xfId="1" applyNumberFormat="1" applyFont="1" applyFill="1" applyBorder="1" applyAlignment="1">
      <alignment horizontal="right"/>
    </xf>
    <xf numFmtId="0" fontId="3" fillId="2" borderId="2" xfId="0" applyFont="1" applyFill="1" applyBorder="1" applyAlignment="1">
      <alignment horizontal="left"/>
    </xf>
    <xf numFmtId="7" fontId="3" fillId="2" borderId="3" xfId="1" applyNumberFormat="1" applyFont="1" applyFill="1" applyBorder="1" applyAlignment="1">
      <alignment horizontal="right"/>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2" borderId="7" xfId="0" applyFont="1" applyFill="1" applyBorder="1" applyAlignment="1">
      <alignment horizontal="left"/>
    </xf>
    <xf numFmtId="0" fontId="3" fillId="2" borderId="8" xfId="0" applyFont="1" applyFill="1" applyBorder="1" applyAlignment="1">
      <alignment horizontal="left"/>
    </xf>
    <xf numFmtId="40" fontId="3" fillId="2" borderId="8" xfId="0" applyNumberFormat="1" applyFont="1" applyFill="1" applyBorder="1" applyAlignment="1">
      <alignment horizontal="right"/>
    </xf>
    <xf numFmtId="165" fontId="3" fillId="2" borderId="8" xfId="0" applyNumberFormat="1" applyFont="1" applyFill="1" applyBorder="1" applyAlignment="1">
      <alignment horizontal="right"/>
    </xf>
    <xf numFmtId="164" fontId="3" fillId="2" borderId="8" xfId="2" applyNumberFormat="1" applyFont="1" applyFill="1" applyBorder="1" applyAlignment="1">
      <alignment horizontal="left"/>
    </xf>
    <xf numFmtId="7" fontId="3" fillId="2" borderId="8" xfId="1" applyNumberFormat="1" applyFont="1" applyFill="1" applyBorder="1" applyAlignment="1">
      <alignment horizontal="right"/>
    </xf>
    <xf numFmtId="7" fontId="3" fillId="2" borderId="9" xfId="1" applyNumberFormat="1" applyFont="1" applyFill="1" applyBorder="1" applyAlignment="1">
      <alignment horizontal="right"/>
    </xf>
    <xf numFmtId="0" fontId="6" fillId="3" borderId="2" xfId="0" applyFont="1" applyFill="1" applyBorder="1" applyAlignment="1">
      <alignment horizontal="left"/>
    </xf>
    <xf numFmtId="0" fontId="6" fillId="5" borderId="2" xfId="0" applyFont="1" applyFill="1" applyBorder="1" applyAlignment="1">
      <alignment horizontal="left"/>
    </xf>
    <xf numFmtId="0" fontId="6" fillId="4" borderId="2" xfId="0" applyFont="1" applyFill="1" applyBorder="1" applyAlignment="1">
      <alignment horizontal="left"/>
    </xf>
    <xf numFmtId="0" fontId="6" fillId="3" borderId="3" xfId="0" applyFont="1" applyFill="1" applyBorder="1" applyAlignment="1">
      <alignment horizontal="left" wrapText="1"/>
    </xf>
    <xf numFmtId="0" fontId="6" fillId="5" borderId="3" xfId="0" applyFont="1" applyFill="1" applyBorder="1" applyAlignment="1">
      <alignment horizontal="left" wrapText="1"/>
    </xf>
    <xf numFmtId="0" fontId="6" fillId="4" borderId="3" xfId="0" applyFont="1" applyFill="1" applyBorder="1" applyAlignment="1">
      <alignment horizontal="left" wrapText="1"/>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6" xfId="0" applyFont="1" applyFill="1" applyBorder="1" applyAlignment="1">
      <alignment horizontal="left"/>
    </xf>
    <xf numFmtId="0" fontId="6" fillId="4" borderId="7" xfId="0" applyFont="1" applyFill="1" applyBorder="1" applyAlignment="1">
      <alignment horizontal="left"/>
    </xf>
    <xf numFmtId="0" fontId="6" fillId="4" borderId="8" xfId="0" applyFont="1" applyFill="1" applyBorder="1" applyAlignment="1">
      <alignment horizontal="left"/>
    </xf>
    <xf numFmtId="0" fontId="6" fillId="4" borderId="9" xfId="0" applyFont="1" applyFill="1" applyBorder="1" applyAlignment="1">
      <alignment horizontal="left" wrapText="1"/>
    </xf>
    <xf numFmtId="40" fontId="8" fillId="2" borderId="1" xfId="0" applyNumberFormat="1" applyFont="1" applyFill="1" applyBorder="1" applyAlignment="1">
      <alignment horizontal="right"/>
    </xf>
    <xf numFmtId="165" fontId="8" fillId="2" borderId="1" xfId="0" applyNumberFormat="1" applyFont="1" applyFill="1" applyBorder="1" applyAlignment="1">
      <alignment horizontal="right"/>
    </xf>
  </cellXfs>
  <cellStyles count="3">
    <cellStyle name="Comma" xfId="2" builtinId="3"/>
    <cellStyle name="Currency" xfId="1" builtinId="4"/>
    <cellStyle name="Normal" xfId="0" builtinId="0"/>
  </cellStyles>
  <dxfs count="27">
    <dxf>
      <font>
        <b val="0"/>
        <i val="0"/>
        <strike val="0"/>
        <condense val="0"/>
        <extend val="0"/>
        <outline val="0"/>
        <shadow val="0"/>
        <u val="none"/>
        <vertAlign val="baseline"/>
        <sz val="11"/>
        <color rgb="FF000000"/>
        <name val="Albany AMT"/>
        <scheme val="none"/>
      </font>
      <fill>
        <patternFill patternType="solid">
          <fgColor indexed="64"/>
          <bgColor theme="8" tint="0.79998168889431442"/>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lbany AMT"/>
        <scheme val="none"/>
      </font>
      <fill>
        <patternFill patternType="solid">
          <fgColor indexed="64"/>
          <bgColor theme="8"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lbany AMT"/>
        <scheme val="none"/>
      </font>
      <fill>
        <patternFill patternType="solid">
          <fgColor indexed="64"/>
          <bgColor theme="8" tint="0.79998168889431442"/>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7"/>
        <color rgb="FF000000"/>
        <name val="Albany AMT"/>
        <scheme val="none"/>
      </font>
      <numFmt numFmtId="11" formatCode="&quot;$&quot;#,##0.00_);\(&quot;$&quot;#,##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1" formatCode="&quot;$&quot;#,##0.00_);\(&quot;$&quot;#,##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1" formatCode="&quot;$&quot;#,##0.00_);\(&quot;$&quot;#,##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64"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65" formatCode="0.00%;[Red]\(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65" formatCode="0.00%;[Red]\(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165" formatCode="0.00%;[Red]\(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8" formatCode="#,##0.00_);[Red]\(#,##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numFmt numFmtId="8" formatCode="#,##0.00_);[Red]\(#,##0.00\)"/>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7"/>
        <color rgb="FF000000"/>
        <name val="Albany AMT"/>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7"/>
        <color rgb="FF000000"/>
        <name val="Albany AMT"/>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dxf>
    <dxf>
      <font>
        <color rgb="FF9C0006"/>
      </font>
    </dxf>
  </dxfs>
  <tableStyles count="0" defaultTableStyle="TableStyleMedium9" defaultPivotStyle="PivotStyleMedium4"/>
  <colors>
    <mruColors>
      <color rgb="FFC00000"/>
      <color rgb="FFBCBCBC"/>
      <color rgb="FFFAF3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4E2734-8FE8-4AAE-8A4A-18CA8359DBA5}" name="Table1" displayName="Table1" ref="A1:N54" totalsRowShown="0" headerRowDxfId="24" headerRowBorderDxfId="23" tableBorderDxfId="22" totalsRowBorderDxfId="21">
  <autoFilter ref="A1:N54" xr:uid="{E24E2734-8FE8-4AAE-8A4A-18CA8359DB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08C6090-C304-498F-BEAE-D1AA1935E07D}" name="DCE_x000a_ID" dataDxfId="20"/>
    <tableColumn id="2" xr3:uid="{EFC05148-A7B5-4983-86FB-B5EDCF678D75}" name="DCE Name" dataDxfId="19"/>
    <tableColumn id="3" xr3:uid="{A678FCF6-70A9-4462-910D-6025A9764FE6}" name="State" dataDxfId="18"/>
    <tableColumn id="4" xr3:uid="{E86C9259-211D-436F-8638-B1D33FB7C11F}" name="DCE_x000a_Type1" dataDxfId="17"/>
    <tableColumn id="5" xr3:uid="{794291B0-B461-460E-9762-6743A76547DE}" name="Risk_x000a_Arrangement2" dataDxfId="16"/>
    <tableColumn id="6" xr3:uid="{09340E2A-6AEB-429E-8520-9692A85E84E9}" name="Gross Savings (Loss)3" dataDxfId="15">
      <calculatedColumnFormula>L2-N2</calculatedColumnFormula>
    </tableColumn>
    <tableColumn id="7" xr3:uid="{1539EF65-85A4-4621-8999-FE4905CE681E}" name="Net Savings_x000a_(Loss)4" dataDxfId="14"/>
    <tableColumn id="8" xr3:uid="{DC18B650-961A-4E7B-9DA9-66C4ECB7D1B9}" name="Gross savings rate5" dataDxfId="13">
      <calculatedColumnFormula>F2/L2</calculatedColumnFormula>
    </tableColumn>
    <tableColumn id="9" xr3:uid="{D6291991-F6EA-48D4-9576-D76D3F373FB7}" name="Net savings rate6" dataDxfId="12">
      <calculatedColumnFormula>G2/L2</calculatedColumnFormula>
    </tableColumn>
    <tableColumn id="10" xr3:uid="{39220567-9737-47E7-AC5A-8F8D7C37FE11}" name="Total Quality Score7" dataDxfId="11"/>
    <tableColumn id="11" xr3:uid="{C488C63B-5ED4-4742-A062-7632F9EDAEAF}" name="Total Bene-_x000a_ficiaries8" dataDxfId="10" dataCellStyle="Comma"/>
    <tableColumn id="12" xr3:uid="{F3E2E1ED-4451-47FB-8313-4B27A80FACCA}" name="Pre-discount benchmark9" dataDxfId="9" dataCellStyle="Currency">
      <calculatedColumnFormula>IF(E2="Global",M2/0.98,M2)</calculatedColumnFormula>
    </tableColumn>
    <tableColumn id="13" xr3:uid="{D7047D16-7EB9-45F3-85DA-1261A76BBF69}" name="Final benchmark10" dataDxfId="8" dataCellStyle="Currency"/>
    <tableColumn id="14" xr3:uid="{3B2D6A91-DF1F-40FE-BF5D-B14F599B55A3}" name="Total Cost of Care11" dataDxfId="7" dataCellStyle="Currency"/>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0F7865-4207-43E4-B093-697DDED785F6}" name="Table2" displayName="Table2" ref="A1:C12" totalsRowShown="0" headerRowDxfId="6" headerRowBorderDxfId="5" tableBorderDxfId="4" totalsRowBorderDxfId="3">
  <autoFilter ref="A1:C12" xr:uid="{A90F7865-4207-43E4-B093-697DDED785F6}">
    <filterColumn colId="0" hiddenButton="1"/>
    <filterColumn colId="1" hiddenButton="1"/>
    <filterColumn colId="2" hiddenButton="1"/>
  </autoFilter>
  <tableColumns count="3">
    <tableColumn id="1" xr3:uid="{CAC3BD5E-A765-41A1-B031-311F602694DA}" name="Superscript" dataDxfId="2"/>
    <tableColumn id="2" xr3:uid="{DEA7D31E-4F00-415C-A235-B4431EC1D6A2}" name="Column Header" dataDxfId="1"/>
    <tableColumn id="3" xr3:uid="{345CA2E6-88C7-48F5-BA8C-E128963DE1E9}" name="Definition" dataDxfId="0"/>
  </tableColumns>
  <tableStyleInfo showFirstColumn="0" showLastColumn="0" showRowStripes="0"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ECEC-2D85-45AF-88E8-51CAF1F43C8D}">
  <sheetPr>
    <pageSetUpPr fitToPage="1"/>
  </sheetPr>
  <dimension ref="A1"/>
  <sheetViews>
    <sheetView tabSelected="1" workbookViewId="0"/>
  </sheetViews>
  <sheetFormatPr defaultRowHeight="15"/>
  <cols>
    <col min="1" max="1" width="86.21875" customWidth="1"/>
  </cols>
  <sheetData>
    <row r="1" spans="1:1" s="10" customFormat="1" ht="79.900000000000006" customHeight="1">
      <c r="A1" s="11" t="s">
        <v>169</v>
      </c>
    </row>
  </sheetData>
  <pageMargins left="0.7" right="0.7" top="0.75" bottom="0.75" header="0.3" footer="0.3"/>
  <pageSetup scale="88" fitToHeight="0" orientation="portrait" r:id="rId1"/>
  <headerFooter>
    <oddFooter>&amp;C&amp;"Arial,Regular"&amp;P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AEAF-5276-4A38-9878-0613AD0A016D}">
  <sheetPr>
    <tabColor rgb="FF0000FF"/>
    <pageSetUpPr fitToPage="1"/>
  </sheetPr>
  <dimension ref="A1:N54"/>
  <sheetViews>
    <sheetView zoomScaleNormal="100" workbookViewId="0"/>
  </sheetViews>
  <sheetFormatPr defaultColWidth="11.109375" defaultRowHeight="15" customHeight="1"/>
  <cols>
    <col min="1" max="1" width="4.109375" style="1" customWidth="1"/>
    <col min="2" max="2" width="11.21875" style="1" customWidth="1"/>
    <col min="3" max="3" width="4.21875" style="1" customWidth="1"/>
    <col min="4" max="4" width="7.77734375" style="1" customWidth="1"/>
    <col min="5" max="5" width="8.44140625" style="1" customWidth="1"/>
    <col min="6" max="6" width="8.33203125" style="1" customWidth="1"/>
    <col min="7" max="7" width="8.77734375" style="1" customWidth="1"/>
    <col min="8" max="8" width="5.77734375" style="1" customWidth="1"/>
    <col min="9" max="9" width="6" style="1" customWidth="1"/>
    <col min="10" max="10" width="5.77734375" style="1" customWidth="1"/>
    <col min="11" max="11" width="7.109375" style="1" customWidth="1"/>
    <col min="12" max="12" width="9.5546875" style="1" customWidth="1"/>
    <col min="13" max="14" width="9.77734375" style="1" customWidth="1"/>
    <col min="15" max="16384" width="11.109375" style="1"/>
  </cols>
  <sheetData>
    <row r="1" spans="1:14" ht="57" customHeight="1">
      <c r="A1" s="15" t="s">
        <v>0</v>
      </c>
      <c r="B1" s="16" t="s">
        <v>59</v>
      </c>
      <c r="C1" s="16" t="s">
        <v>132</v>
      </c>
      <c r="D1" s="16" t="s">
        <v>136</v>
      </c>
      <c r="E1" s="16" t="s">
        <v>137</v>
      </c>
      <c r="F1" s="17" t="s">
        <v>138</v>
      </c>
      <c r="G1" s="17" t="s">
        <v>139</v>
      </c>
      <c r="H1" s="17" t="s">
        <v>140</v>
      </c>
      <c r="I1" s="17" t="s">
        <v>141</v>
      </c>
      <c r="J1" s="17" t="s">
        <v>142</v>
      </c>
      <c r="K1" s="18" t="s">
        <v>143</v>
      </c>
      <c r="L1" s="18" t="s">
        <v>144</v>
      </c>
      <c r="M1" s="18" t="s">
        <v>145</v>
      </c>
      <c r="N1" s="19" t="s">
        <v>146</v>
      </c>
    </row>
    <row r="2" spans="1:14" ht="24" customHeight="1">
      <c r="A2" s="13" t="s">
        <v>1</v>
      </c>
      <c r="B2" s="2" t="s">
        <v>60</v>
      </c>
      <c r="C2" s="2" t="s">
        <v>61</v>
      </c>
      <c r="D2" s="3" t="s">
        <v>2</v>
      </c>
      <c r="E2" s="2" t="s">
        <v>3</v>
      </c>
      <c r="F2" s="5">
        <f t="shared" ref="F2:F33" si="0">L2-N2</f>
        <v>5421563.4246081561</v>
      </c>
      <c r="G2" s="5">
        <v>3801963.361</v>
      </c>
      <c r="H2" s="6">
        <f t="shared" ref="H2:H33" si="1">F2/L2</f>
        <v>7.0318182367125101E-2</v>
      </c>
      <c r="I2" s="6">
        <f t="shared" ref="I2:I33" si="2">G2/L2</f>
        <v>4.9311818756643692E-2</v>
      </c>
      <c r="J2" s="6">
        <v>1</v>
      </c>
      <c r="K2" s="4">
        <v>9686</v>
      </c>
      <c r="L2" s="12">
        <f t="shared" ref="L2:L33" si="3">IF(E2="Global",M2/0.98,M2)</f>
        <v>77100448.875408158</v>
      </c>
      <c r="M2" s="12">
        <v>75558439.8979</v>
      </c>
      <c r="N2" s="14">
        <v>71678885.450800002</v>
      </c>
    </row>
    <row r="3" spans="1:14" ht="24" customHeight="1">
      <c r="A3" s="13" t="s">
        <v>4</v>
      </c>
      <c r="B3" s="2" t="s">
        <v>62</v>
      </c>
      <c r="C3" s="2" t="s">
        <v>63</v>
      </c>
      <c r="D3" s="3" t="s">
        <v>2</v>
      </c>
      <c r="E3" s="2" t="s">
        <v>3</v>
      </c>
      <c r="F3" s="39">
        <f t="shared" si="0"/>
        <v>-619025.32839388028</v>
      </c>
      <c r="G3" s="39">
        <v>-1288038.51</v>
      </c>
      <c r="H3" s="40">
        <f t="shared" si="1"/>
        <v>-1.850562419142493E-2</v>
      </c>
      <c r="I3" s="40">
        <f t="shared" si="2"/>
        <v>-3.8505624110708951E-2</v>
      </c>
      <c r="J3" s="6">
        <v>1</v>
      </c>
      <c r="K3" s="4">
        <v>3858</v>
      </c>
      <c r="L3" s="12">
        <f t="shared" si="3"/>
        <v>33450659.215306122</v>
      </c>
      <c r="M3" s="12">
        <v>32781646.030999999</v>
      </c>
      <c r="N3" s="14">
        <v>34069684.543700002</v>
      </c>
    </row>
    <row r="4" spans="1:14" ht="24" customHeight="1">
      <c r="A4" s="13" t="s">
        <v>5</v>
      </c>
      <c r="B4" s="2" t="s">
        <v>64</v>
      </c>
      <c r="C4" s="2" t="s">
        <v>65</v>
      </c>
      <c r="D4" s="3" t="s">
        <v>2</v>
      </c>
      <c r="E4" s="2" t="s">
        <v>6</v>
      </c>
      <c r="F4" s="39">
        <f t="shared" si="0"/>
        <v>-3007257.4889000021</v>
      </c>
      <c r="G4" s="39">
        <v>-1184023.22</v>
      </c>
      <c r="H4" s="40">
        <f t="shared" si="1"/>
        <v>-0.11283350789289212</v>
      </c>
      <c r="I4" s="40">
        <f t="shared" si="2"/>
        <v>-4.4425026401083131E-2</v>
      </c>
      <c r="J4" s="6">
        <v>1</v>
      </c>
      <c r="K4" s="4">
        <v>2235</v>
      </c>
      <c r="L4" s="12">
        <f t="shared" si="3"/>
        <v>26652166.941</v>
      </c>
      <c r="M4" s="12">
        <v>26652166.941</v>
      </c>
      <c r="N4" s="14">
        <v>29659424.429900002</v>
      </c>
    </row>
    <row r="5" spans="1:14" ht="12" customHeight="1">
      <c r="A5" s="13" t="s">
        <v>7</v>
      </c>
      <c r="B5" s="2" t="s">
        <v>66</v>
      </c>
      <c r="C5" s="2" t="s">
        <v>63</v>
      </c>
      <c r="D5" s="2" t="s">
        <v>8</v>
      </c>
      <c r="E5" s="2" t="s">
        <v>3</v>
      </c>
      <c r="F5" s="5">
        <f t="shared" si="0"/>
        <v>5174328.1314918399</v>
      </c>
      <c r="G5" s="5">
        <v>3252331.4684000001</v>
      </c>
      <c r="H5" s="6">
        <f t="shared" si="1"/>
        <v>5.5769187780498143E-2</v>
      </c>
      <c r="I5" s="6">
        <f t="shared" si="2"/>
        <v>3.5053804044956886E-2</v>
      </c>
      <c r="J5" s="6">
        <v>1</v>
      </c>
      <c r="K5" s="4">
        <v>7555</v>
      </c>
      <c r="L5" s="12">
        <f t="shared" si="3"/>
        <v>92781127.669591844</v>
      </c>
      <c r="M5" s="12">
        <v>90925505.1162</v>
      </c>
      <c r="N5" s="14">
        <v>87606799.538100004</v>
      </c>
    </row>
    <row r="6" spans="1:14" ht="24" customHeight="1">
      <c r="A6" s="13" t="s">
        <v>9</v>
      </c>
      <c r="B6" s="2" t="s">
        <v>67</v>
      </c>
      <c r="C6" s="2" t="s">
        <v>68</v>
      </c>
      <c r="D6" s="3" t="s">
        <v>10</v>
      </c>
      <c r="E6" s="2" t="s">
        <v>3</v>
      </c>
      <c r="F6" s="5">
        <f t="shared" si="0"/>
        <v>957422.14814897999</v>
      </c>
      <c r="G6" s="5">
        <v>640268.02560000005</v>
      </c>
      <c r="H6" s="6">
        <f t="shared" si="1"/>
        <v>6.297019047480075E-2</v>
      </c>
      <c r="I6" s="6">
        <f t="shared" si="2"/>
        <v>4.2110786349474488E-2</v>
      </c>
      <c r="J6" s="6">
        <v>1</v>
      </c>
      <c r="K6" s="4">
        <v>517</v>
      </c>
      <c r="L6" s="12">
        <f t="shared" si="3"/>
        <v>15204371.16244898</v>
      </c>
      <c r="M6" s="12">
        <v>14900283.7392</v>
      </c>
      <c r="N6" s="14">
        <v>14246949.0143</v>
      </c>
    </row>
    <row r="7" spans="1:14" ht="24" customHeight="1">
      <c r="A7" s="13" t="s">
        <v>11</v>
      </c>
      <c r="B7" s="2" t="s">
        <v>69</v>
      </c>
      <c r="C7" s="2" t="s">
        <v>70</v>
      </c>
      <c r="D7" s="3" t="s">
        <v>2</v>
      </c>
      <c r="E7" s="2" t="s">
        <v>3</v>
      </c>
      <c r="F7" s="5">
        <f t="shared" si="0"/>
        <v>8819849.232677564</v>
      </c>
      <c r="G7" s="5">
        <v>6137036.9381999997</v>
      </c>
      <c r="H7" s="6">
        <f t="shared" si="1"/>
        <v>6.8970630706372812E-2</v>
      </c>
      <c r="I7" s="6">
        <f t="shared" si="2"/>
        <v>4.7991218118301274E-2</v>
      </c>
      <c r="J7" s="6">
        <v>1</v>
      </c>
      <c r="K7" s="4">
        <v>2080</v>
      </c>
      <c r="L7" s="12">
        <f t="shared" si="3"/>
        <v>127878332.30387756</v>
      </c>
      <c r="M7" s="12">
        <v>125320765.6578</v>
      </c>
      <c r="N7" s="14">
        <v>119058483.0712</v>
      </c>
    </row>
    <row r="8" spans="1:14" ht="12" customHeight="1">
      <c r="A8" s="13" t="s">
        <v>12</v>
      </c>
      <c r="B8" s="2" t="s">
        <v>71</v>
      </c>
      <c r="C8" s="2" t="s">
        <v>72</v>
      </c>
      <c r="D8" s="2" t="s">
        <v>8</v>
      </c>
      <c r="E8" s="2" t="s">
        <v>3</v>
      </c>
      <c r="F8" s="5">
        <f t="shared" si="0"/>
        <v>4811674.9629816264</v>
      </c>
      <c r="G8" s="5">
        <v>3127796.4101999998</v>
      </c>
      <c r="H8" s="6">
        <f t="shared" si="1"/>
        <v>5.9401708766556267E-2</v>
      </c>
      <c r="I8" s="6">
        <f t="shared" si="2"/>
        <v>3.8613674628730325E-2</v>
      </c>
      <c r="J8" s="6">
        <v>1</v>
      </c>
      <c r="K8" s="4">
        <v>9499</v>
      </c>
      <c r="L8" s="12">
        <f t="shared" si="3"/>
        <v>81002298.804081634</v>
      </c>
      <c r="M8" s="12">
        <v>79382252.827999994</v>
      </c>
      <c r="N8" s="14">
        <v>76190623.841100007</v>
      </c>
    </row>
    <row r="9" spans="1:14" ht="24" customHeight="1">
      <c r="A9" s="13" t="s">
        <v>13</v>
      </c>
      <c r="B9" s="2" t="s">
        <v>73</v>
      </c>
      <c r="C9" s="2" t="s">
        <v>74</v>
      </c>
      <c r="D9" s="3" t="s">
        <v>2</v>
      </c>
      <c r="E9" s="2" t="s">
        <v>3</v>
      </c>
      <c r="F9" s="39">
        <f t="shared" si="0"/>
        <v>-403049.98419795558</v>
      </c>
      <c r="G9" s="39">
        <v>-823055.48</v>
      </c>
      <c r="H9" s="40">
        <f t="shared" si="1"/>
        <v>-1.9192605026565411E-2</v>
      </c>
      <c r="I9" s="40">
        <f t="shared" si="2"/>
        <v>-3.9192604793235303E-2</v>
      </c>
      <c r="J9" s="6">
        <v>1</v>
      </c>
      <c r="K9" s="4">
        <v>1629</v>
      </c>
      <c r="L9" s="12">
        <f t="shared" si="3"/>
        <v>21000275.035102043</v>
      </c>
      <c r="M9" s="12">
        <v>20580269.534400001</v>
      </c>
      <c r="N9" s="14">
        <v>21403325.019299999</v>
      </c>
    </row>
    <row r="10" spans="1:14" ht="12" customHeight="1">
      <c r="A10" s="13" t="s">
        <v>14</v>
      </c>
      <c r="B10" s="2" t="s">
        <v>75</v>
      </c>
      <c r="C10" s="2" t="s">
        <v>76</v>
      </c>
      <c r="D10" s="2" t="s">
        <v>8</v>
      </c>
      <c r="E10" s="2" t="s">
        <v>3</v>
      </c>
      <c r="F10" s="5">
        <f t="shared" si="0"/>
        <v>12548011.015581638</v>
      </c>
      <c r="G10" s="5">
        <v>9736959.1774000004</v>
      </c>
      <c r="H10" s="6">
        <f t="shared" si="1"/>
        <v>9.6067271201563442E-2</v>
      </c>
      <c r="I10" s="6">
        <f t="shared" si="2"/>
        <v>7.4545925789536713E-2</v>
      </c>
      <c r="J10" s="6">
        <v>1</v>
      </c>
      <c r="K10" s="4">
        <v>12812</v>
      </c>
      <c r="L10" s="12">
        <f t="shared" si="3"/>
        <v>130616919.35908164</v>
      </c>
      <c r="M10" s="12">
        <v>128004580.9719</v>
      </c>
      <c r="N10" s="14">
        <v>118068908.3435</v>
      </c>
    </row>
    <row r="11" spans="1:14" ht="24" customHeight="1">
      <c r="A11" s="13" t="s">
        <v>15</v>
      </c>
      <c r="B11" s="2" t="s">
        <v>77</v>
      </c>
      <c r="C11" s="2" t="s">
        <v>61</v>
      </c>
      <c r="D11" s="3" t="s">
        <v>2</v>
      </c>
      <c r="E11" s="2" t="s">
        <v>3</v>
      </c>
      <c r="F11" s="5">
        <f t="shared" si="0"/>
        <v>377644.25693469401</v>
      </c>
      <c r="G11" s="5">
        <v>273957.59860000003</v>
      </c>
      <c r="H11" s="6">
        <f t="shared" si="1"/>
        <v>7.6995081085546341E-2</v>
      </c>
      <c r="I11" s="6">
        <f t="shared" si="2"/>
        <v>5.5855178864420638E-2</v>
      </c>
      <c r="J11" s="6">
        <v>1</v>
      </c>
      <c r="K11" s="4">
        <v>429</v>
      </c>
      <c r="L11" s="12">
        <f t="shared" si="3"/>
        <v>4904784.1967346938</v>
      </c>
      <c r="M11" s="12">
        <v>4806688.5127999997</v>
      </c>
      <c r="N11" s="14">
        <v>4527139.9397999998</v>
      </c>
    </row>
    <row r="12" spans="1:14" ht="24" customHeight="1">
      <c r="A12" s="13" t="s">
        <v>16</v>
      </c>
      <c r="B12" s="2" t="s">
        <v>78</v>
      </c>
      <c r="C12" s="2" t="s">
        <v>79</v>
      </c>
      <c r="D12" s="3" t="s">
        <v>2</v>
      </c>
      <c r="E12" s="2" t="s">
        <v>3</v>
      </c>
      <c r="F12" s="39">
        <f t="shared" si="0"/>
        <v>-6230588.0294244885</v>
      </c>
      <c r="G12" s="39">
        <v>-5673226.3700000001</v>
      </c>
      <c r="H12" s="40">
        <f t="shared" si="1"/>
        <v>-0.32274227798868654</v>
      </c>
      <c r="I12" s="40">
        <f t="shared" si="2"/>
        <v>-0.2938711392170818</v>
      </c>
      <c r="J12" s="6">
        <v>1</v>
      </c>
      <c r="K12" s="4">
        <v>1231</v>
      </c>
      <c r="L12" s="12">
        <f t="shared" si="3"/>
        <v>19305149.818775512</v>
      </c>
      <c r="M12" s="12">
        <v>18919046.8224</v>
      </c>
      <c r="N12" s="14">
        <v>25535737.848200001</v>
      </c>
    </row>
    <row r="13" spans="1:14" ht="24" customHeight="1">
      <c r="A13" s="13" t="s">
        <v>17</v>
      </c>
      <c r="B13" s="2" t="s">
        <v>80</v>
      </c>
      <c r="C13" s="2" t="s">
        <v>63</v>
      </c>
      <c r="D13" s="3" t="s">
        <v>2</v>
      </c>
      <c r="E13" s="2" t="s">
        <v>6</v>
      </c>
      <c r="F13" s="5">
        <f t="shared" si="0"/>
        <v>2580298.8526999988</v>
      </c>
      <c r="G13" s="5">
        <v>1100541.9012</v>
      </c>
      <c r="H13" s="6">
        <f t="shared" si="1"/>
        <v>8.8005802497072197E-2</v>
      </c>
      <c r="I13" s="6">
        <f t="shared" si="2"/>
        <v>3.7535990490176134E-2</v>
      </c>
      <c r="J13" s="6">
        <v>1</v>
      </c>
      <c r="K13" s="4">
        <v>2806</v>
      </c>
      <c r="L13" s="12">
        <f t="shared" si="3"/>
        <v>29319644.6085</v>
      </c>
      <c r="M13" s="12">
        <v>29319644.6085</v>
      </c>
      <c r="N13" s="14">
        <v>26739345.755800001</v>
      </c>
    </row>
    <row r="14" spans="1:14" ht="12" customHeight="1">
      <c r="A14" s="13" t="s">
        <v>18</v>
      </c>
      <c r="B14" s="2" t="s">
        <v>81</v>
      </c>
      <c r="C14" s="2" t="s">
        <v>79</v>
      </c>
      <c r="D14" s="2" t="s">
        <v>8</v>
      </c>
      <c r="E14" s="2" t="s">
        <v>3</v>
      </c>
      <c r="F14" s="5">
        <f t="shared" si="0"/>
        <v>3586163.6278673485</v>
      </c>
      <c r="G14" s="5">
        <v>2287665.6754000001</v>
      </c>
      <c r="H14" s="6">
        <f t="shared" si="1"/>
        <v>5.7295613012742101E-2</v>
      </c>
      <c r="I14" s="6">
        <f t="shared" si="2"/>
        <v>3.6549700694555161E-2</v>
      </c>
      <c r="J14" s="6">
        <v>1</v>
      </c>
      <c r="K14" s="4">
        <v>7188</v>
      </c>
      <c r="L14" s="12">
        <f t="shared" si="3"/>
        <v>62590544.708367348</v>
      </c>
      <c r="M14" s="12">
        <v>61338733.814199999</v>
      </c>
      <c r="N14" s="14">
        <v>59004381.080499999</v>
      </c>
    </row>
    <row r="15" spans="1:14" ht="12" customHeight="1">
      <c r="A15" s="13" t="s">
        <v>19</v>
      </c>
      <c r="B15" s="2" t="s">
        <v>82</v>
      </c>
      <c r="C15" s="2" t="s">
        <v>63</v>
      </c>
      <c r="D15" s="2" t="s">
        <v>8</v>
      </c>
      <c r="E15" s="2" t="s">
        <v>3</v>
      </c>
      <c r="F15" s="5">
        <f t="shared" si="0"/>
        <v>2126287.6919163242</v>
      </c>
      <c r="G15" s="5">
        <v>918853.80160000001</v>
      </c>
      <c r="H15" s="6">
        <f t="shared" si="1"/>
        <v>3.5775558164711181E-2</v>
      </c>
      <c r="I15" s="6">
        <f t="shared" si="2"/>
        <v>1.5460046986577025E-2</v>
      </c>
      <c r="J15" s="6">
        <v>1</v>
      </c>
      <c r="K15" s="4">
        <v>6531</v>
      </c>
      <c r="L15" s="12">
        <f t="shared" si="3"/>
        <v>59434088.550816327</v>
      </c>
      <c r="M15" s="12">
        <v>58245406.779799998</v>
      </c>
      <c r="N15" s="14">
        <v>57307800.858900003</v>
      </c>
    </row>
    <row r="16" spans="1:14" ht="12" customHeight="1">
      <c r="A16" s="13" t="s">
        <v>20</v>
      </c>
      <c r="B16" s="2" t="s">
        <v>83</v>
      </c>
      <c r="C16" s="2" t="s">
        <v>63</v>
      </c>
      <c r="D16" s="2" t="s">
        <v>8</v>
      </c>
      <c r="E16" s="2" t="s">
        <v>6</v>
      </c>
      <c r="F16" s="5">
        <f t="shared" si="0"/>
        <v>4910762.8181999922</v>
      </c>
      <c r="G16" s="5">
        <v>2406273.7818</v>
      </c>
      <c r="H16" s="6">
        <f t="shared" si="1"/>
        <v>4.5950809457020986E-2</v>
      </c>
      <c r="I16" s="6">
        <f t="shared" si="2"/>
        <v>2.2515896642193337E-2</v>
      </c>
      <c r="J16" s="6">
        <v>1</v>
      </c>
      <c r="K16" s="4">
        <v>7932</v>
      </c>
      <c r="L16" s="12">
        <f t="shared" si="3"/>
        <v>106869995.89839999</v>
      </c>
      <c r="M16" s="12">
        <v>106869995.89839999</v>
      </c>
      <c r="N16" s="14">
        <v>101959233.0802</v>
      </c>
    </row>
    <row r="17" spans="1:14" ht="24" customHeight="1">
      <c r="A17" s="13" t="s">
        <v>21</v>
      </c>
      <c r="B17" s="2" t="s">
        <v>84</v>
      </c>
      <c r="C17" s="2" t="s">
        <v>85</v>
      </c>
      <c r="D17" s="3" t="s">
        <v>10</v>
      </c>
      <c r="E17" s="2" t="s">
        <v>3</v>
      </c>
      <c r="F17" s="5">
        <f t="shared" si="0"/>
        <v>151929.49346326571</v>
      </c>
      <c r="G17" s="5">
        <v>56891.959600000002</v>
      </c>
      <c r="H17" s="6">
        <f t="shared" si="1"/>
        <v>3.2367958405834715E-2</v>
      </c>
      <c r="I17" s="6">
        <f t="shared" si="2"/>
        <v>1.2120599759680438E-2</v>
      </c>
      <c r="J17" s="6">
        <v>1</v>
      </c>
      <c r="K17" s="4">
        <v>214</v>
      </c>
      <c r="L17" s="12">
        <f t="shared" si="3"/>
        <v>4693823.7981632659</v>
      </c>
      <c r="M17" s="12">
        <v>4599947.3222000003</v>
      </c>
      <c r="N17" s="14">
        <v>4541894.3047000002</v>
      </c>
    </row>
    <row r="18" spans="1:14" ht="12" customHeight="1">
      <c r="A18" s="13" t="s">
        <v>22</v>
      </c>
      <c r="B18" s="2" t="s">
        <v>86</v>
      </c>
      <c r="C18" s="2" t="s">
        <v>79</v>
      </c>
      <c r="D18" s="2" t="s">
        <v>8</v>
      </c>
      <c r="E18" s="2" t="s">
        <v>3</v>
      </c>
      <c r="F18" s="5">
        <f t="shared" si="0"/>
        <v>136473.55285101384</v>
      </c>
      <c r="G18" s="39">
        <v>-856572.61</v>
      </c>
      <c r="H18" s="6">
        <f t="shared" si="1"/>
        <v>2.7485842546976489E-3</v>
      </c>
      <c r="I18" s="40">
        <f t="shared" si="2"/>
        <v>-1.7251415674812042E-2</v>
      </c>
      <c r="J18" s="6">
        <v>1</v>
      </c>
      <c r="K18" s="4">
        <v>5991</v>
      </c>
      <c r="L18" s="12">
        <f t="shared" si="3"/>
        <v>49652308.317551017</v>
      </c>
      <c r="M18" s="12">
        <v>48659262.151199996</v>
      </c>
      <c r="N18" s="14">
        <v>49515834.764700003</v>
      </c>
    </row>
    <row r="19" spans="1:14" ht="12" customHeight="1">
      <c r="A19" s="13" t="s">
        <v>23</v>
      </c>
      <c r="B19" s="2" t="s">
        <v>87</v>
      </c>
      <c r="C19" s="2" t="s">
        <v>88</v>
      </c>
      <c r="D19" s="2" t="s">
        <v>8</v>
      </c>
      <c r="E19" s="2" t="s">
        <v>3</v>
      </c>
      <c r="F19" s="5">
        <f t="shared" si="0"/>
        <v>580769.24195918441</v>
      </c>
      <c r="G19" s="39">
        <v>-423475.76</v>
      </c>
      <c r="H19" s="6">
        <f t="shared" si="1"/>
        <v>1.1566285985718749E-2</v>
      </c>
      <c r="I19" s="40">
        <f t="shared" si="2"/>
        <v>-8.4337141058923766E-3</v>
      </c>
      <c r="J19" s="6">
        <v>1</v>
      </c>
      <c r="K19" s="4">
        <v>7067</v>
      </c>
      <c r="L19" s="12">
        <f t="shared" si="3"/>
        <v>50212249.867959186</v>
      </c>
      <c r="M19" s="12">
        <v>49208004.8706</v>
      </c>
      <c r="N19" s="14">
        <v>49631480.626000002</v>
      </c>
    </row>
    <row r="20" spans="1:14" ht="24" customHeight="1">
      <c r="A20" s="13" t="s">
        <v>24</v>
      </c>
      <c r="B20" s="2" t="s">
        <v>89</v>
      </c>
      <c r="C20" s="2" t="s">
        <v>90</v>
      </c>
      <c r="D20" s="3" t="s">
        <v>2</v>
      </c>
      <c r="E20" s="2" t="s">
        <v>3</v>
      </c>
      <c r="F20" s="5">
        <f t="shared" si="0"/>
        <v>16818390.751412243</v>
      </c>
      <c r="G20" s="5">
        <v>14628161.3156</v>
      </c>
      <c r="H20" s="6">
        <f t="shared" si="1"/>
        <v>0.17781287164898446</v>
      </c>
      <c r="I20" s="6">
        <f t="shared" si="2"/>
        <v>0.15465661423361862</v>
      </c>
      <c r="J20" s="6">
        <v>1</v>
      </c>
      <c r="K20" s="4">
        <v>8310</v>
      </c>
      <c r="L20" s="12">
        <f t="shared" si="3"/>
        <v>94584776.655612245</v>
      </c>
      <c r="M20" s="12">
        <v>92693081.122500002</v>
      </c>
      <c r="N20" s="14">
        <v>77766385.904200003</v>
      </c>
    </row>
    <row r="21" spans="1:14" ht="12" customHeight="1">
      <c r="A21" s="13" t="s">
        <v>25</v>
      </c>
      <c r="B21" s="2" t="s">
        <v>91</v>
      </c>
      <c r="C21" s="2" t="s">
        <v>68</v>
      </c>
      <c r="D21" s="2" t="s">
        <v>8</v>
      </c>
      <c r="E21" s="2" t="s">
        <v>3</v>
      </c>
      <c r="F21" s="5">
        <f t="shared" si="0"/>
        <v>3258339.4990877584</v>
      </c>
      <c r="G21" s="5">
        <v>2204740.4175999998</v>
      </c>
      <c r="H21" s="6">
        <f t="shared" si="1"/>
        <v>6.4610853767368068E-2</v>
      </c>
      <c r="I21" s="6">
        <f t="shared" si="2"/>
        <v>4.3718636672587852E-2</v>
      </c>
      <c r="J21" s="6">
        <v>1</v>
      </c>
      <c r="K21" s="4">
        <v>6782</v>
      </c>
      <c r="L21" s="12">
        <f t="shared" si="3"/>
        <v>50430218.904387757</v>
      </c>
      <c r="M21" s="12">
        <v>49421614.526299998</v>
      </c>
      <c r="N21" s="14">
        <v>47171879.405299999</v>
      </c>
    </row>
    <row r="22" spans="1:14" ht="12" customHeight="1">
      <c r="A22" s="13" t="s">
        <v>26</v>
      </c>
      <c r="B22" s="2" t="s">
        <v>92</v>
      </c>
      <c r="C22" s="2" t="s">
        <v>85</v>
      </c>
      <c r="D22" s="2" t="s">
        <v>8</v>
      </c>
      <c r="E22" s="2" t="s">
        <v>3</v>
      </c>
      <c r="F22" s="5">
        <f t="shared" si="0"/>
        <v>5121544.4005102068</v>
      </c>
      <c r="G22" s="5">
        <v>3105701.9574000002</v>
      </c>
      <c r="H22" s="6">
        <f t="shared" si="1"/>
        <v>5.2462456422175008E-2</v>
      </c>
      <c r="I22" s="6">
        <f t="shared" si="2"/>
        <v>3.181320727867356E-2</v>
      </c>
      <c r="J22" s="6">
        <v>1</v>
      </c>
      <c r="K22" s="4">
        <v>11928</v>
      </c>
      <c r="L22" s="12">
        <f t="shared" si="3"/>
        <v>97623038.450510204</v>
      </c>
      <c r="M22" s="12">
        <v>95670577.681500003</v>
      </c>
      <c r="N22" s="14">
        <v>92501494.049999997</v>
      </c>
    </row>
    <row r="23" spans="1:14" ht="12" customHeight="1">
      <c r="A23" s="13" t="s">
        <v>27</v>
      </c>
      <c r="B23" s="2" t="s">
        <v>93</v>
      </c>
      <c r="C23" s="2" t="s">
        <v>79</v>
      </c>
      <c r="D23" s="2" t="s">
        <v>8</v>
      </c>
      <c r="E23" s="2" t="s">
        <v>6</v>
      </c>
      <c r="F23" s="5">
        <f t="shared" si="0"/>
        <v>1184923.2986000031</v>
      </c>
      <c r="G23" s="5">
        <v>580612.41700000002</v>
      </c>
      <c r="H23" s="6">
        <f t="shared" si="1"/>
        <v>1.8154960421100094E-2</v>
      </c>
      <c r="I23" s="6">
        <f t="shared" si="2"/>
        <v>8.8959306168496632E-3</v>
      </c>
      <c r="J23" s="6">
        <v>1</v>
      </c>
      <c r="K23" s="4">
        <v>6248</v>
      </c>
      <c r="L23" s="12">
        <f t="shared" si="3"/>
        <v>65267192.6083</v>
      </c>
      <c r="M23" s="12">
        <v>65267192.6083</v>
      </c>
      <c r="N23" s="14">
        <v>64082269.309699997</v>
      </c>
    </row>
    <row r="24" spans="1:14" ht="24" customHeight="1">
      <c r="A24" s="13" t="s">
        <v>28</v>
      </c>
      <c r="B24" s="2" t="s">
        <v>94</v>
      </c>
      <c r="C24" s="2" t="s">
        <v>79</v>
      </c>
      <c r="D24" s="3" t="s">
        <v>2</v>
      </c>
      <c r="E24" s="2" t="s">
        <v>6</v>
      </c>
      <c r="F24" s="5">
        <f t="shared" si="0"/>
        <v>1582661.2219999954</v>
      </c>
      <c r="G24" s="5">
        <v>775503.99780000001</v>
      </c>
      <c r="H24" s="6">
        <f t="shared" si="1"/>
        <v>4.0195814687835126E-2</v>
      </c>
      <c r="I24" s="6">
        <f t="shared" si="2"/>
        <v>1.9695949172149611E-2</v>
      </c>
      <c r="J24" s="6">
        <v>1</v>
      </c>
      <c r="K24" s="4">
        <v>3887</v>
      </c>
      <c r="L24" s="12">
        <f t="shared" si="3"/>
        <v>39373781.431999996</v>
      </c>
      <c r="M24" s="12">
        <v>39373781.431999996</v>
      </c>
      <c r="N24" s="14">
        <v>37791120.210000001</v>
      </c>
    </row>
    <row r="25" spans="1:14" ht="12" customHeight="1">
      <c r="A25" s="13" t="s">
        <v>29</v>
      </c>
      <c r="B25" s="2" t="s">
        <v>95</v>
      </c>
      <c r="C25" s="2" t="s">
        <v>63</v>
      </c>
      <c r="D25" s="2" t="s">
        <v>8</v>
      </c>
      <c r="E25" s="2" t="s">
        <v>3</v>
      </c>
      <c r="F25" s="39">
        <f t="shared" si="0"/>
        <v>-6088179.0260204077</v>
      </c>
      <c r="G25" s="39">
        <v>-7852035.46</v>
      </c>
      <c r="H25" s="40">
        <f t="shared" si="1"/>
        <v>-6.9032591559114134E-2</v>
      </c>
      <c r="I25" s="40">
        <f t="shared" si="2"/>
        <v>-8.9032591601067662E-2</v>
      </c>
      <c r="J25" s="6">
        <v>1</v>
      </c>
      <c r="K25" s="4">
        <v>7627</v>
      </c>
      <c r="L25" s="12">
        <f t="shared" si="3"/>
        <v>88192821.513979599</v>
      </c>
      <c r="M25" s="12">
        <v>86428965.083700001</v>
      </c>
      <c r="N25" s="14">
        <v>94281000.540000007</v>
      </c>
    </row>
    <row r="26" spans="1:14" ht="24" customHeight="1">
      <c r="A26" s="13" t="s">
        <v>30</v>
      </c>
      <c r="B26" s="2" t="s">
        <v>96</v>
      </c>
      <c r="C26" s="2" t="s">
        <v>97</v>
      </c>
      <c r="D26" s="3" t="s">
        <v>10</v>
      </c>
      <c r="E26" s="2" t="s">
        <v>6</v>
      </c>
      <c r="F26" s="5">
        <f t="shared" si="0"/>
        <v>1113597.8219000008</v>
      </c>
      <c r="G26" s="5">
        <v>399836.9522</v>
      </c>
      <c r="H26" s="6">
        <f t="shared" si="1"/>
        <v>0.12709284950592284</v>
      </c>
      <c r="I26" s="6">
        <f t="shared" si="2"/>
        <v>4.5632648154932086E-2</v>
      </c>
      <c r="J26" s="6">
        <v>1</v>
      </c>
      <c r="K26" s="4">
        <v>372</v>
      </c>
      <c r="L26" s="12">
        <f t="shared" si="3"/>
        <v>8762080.8427000009</v>
      </c>
      <c r="M26" s="12">
        <v>8762080.8427000009</v>
      </c>
      <c r="N26" s="14">
        <v>7648483.0208000001</v>
      </c>
    </row>
    <row r="27" spans="1:14" ht="24" customHeight="1">
      <c r="A27" s="13" t="s">
        <v>31</v>
      </c>
      <c r="B27" s="2" t="s">
        <v>98</v>
      </c>
      <c r="C27" s="2" t="s">
        <v>61</v>
      </c>
      <c r="D27" s="3" t="s">
        <v>2</v>
      </c>
      <c r="E27" s="2" t="s">
        <v>3</v>
      </c>
      <c r="F27" s="39">
        <f t="shared" si="0"/>
        <v>-759482.17034285702</v>
      </c>
      <c r="G27" s="39">
        <v>-1088230.54</v>
      </c>
      <c r="H27" s="40">
        <f t="shared" si="1"/>
        <v>-4.6204468326643162E-2</v>
      </c>
      <c r="I27" s="40">
        <f t="shared" si="2"/>
        <v>-6.6204468624743509E-2</v>
      </c>
      <c r="J27" s="6">
        <v>1</v>
      </c>
      <c r="K27" s="4">
        <v>878</v>
      </c>
      <c r="L27" s="12">
        <f t="shared" si="3"/>
        <v>16437418.237857142</v>
      </c>
      <c r="M27" s="12">
        <v>16108669.8731</v>
      </c>
      <c r="N27" s="14">
        <v>17196900.408199999</v>
      </c>
    </row>
    <row r="28" spans="1:14" ht="24" customHeight="1">
      <c r="A28" s="13" t="s">
        <v>32</v>
      </c>
      <c r="B28" s="2" t="s">
        <v>99</v>
      </c>
      <c r="C28" s="2" t="s">
        <v>90</v>
      </c>
      <c r="D28" s="3" t="s">
        <v>2</v>
      </c>
      <c r="E28" s="2" t="s">
        <v>3</v>
      </c>
      <c r="F28" s="5">
        <f t="shared" si="0"/>
        <v>1152302.6494959295</v>
      </c>
      <c r="G28" s="39">
        <v>-349306.03</v>
      </c>
      <c r="H28" s="6">
        <f t="shared" si="1"/>
        <v>1.5347575766841247E-2</v>
      </c>
      <c r="I28" s="40">
        <f t="shared" si="2"/>
        <v>-4.6524242251674702E-3</v>
      </c>
      <c r="J28" s="6">
        <v>1</v>
      </c>
      <c r="K28" s="4">
        <v>8476</v>
      </c>
      <c r="L28" s="12">
        <f t="shared" si="3"/>
        <v>75080434.004795924</v>
      </c>
      <c r="M28" s="12">
        <v>73578825.324699998</v>
      </c>
      <c r="N28" s="14">
        <v>73928131.355299994</v>
      </c>
    </row>
    <row r="29" spans="1:14" ht="12" customHeight="1">
      <c r="A29" s="13" t="s">
        <v>33</v>
      </c>
      <c r="B29" s="2" t="s">
        <v>100</v>
      </c>
      <c r="C29" s="2" t="s">
        <v>101</v>
      </c>
      <c r="D29" s="2" t="s">
        <v>8</v>
      </c>
      <c r="E29" s="2" t="s">
        <v>3</v>
      </c>
      <c r="F29" s="5">
        <f t="shared" si="0"/>
        <v>2058170.4894306064</v>
      </c>
      <c r="G29" s="5">
        <v>378748.3322</v>
      </c>
      <c r="H29" s="6">
        <f t="shared" si="1"/>
        <v>2.4623791295017728E-2</v>
      </c>
      <c r="I29" s="6">
        <f t="shared" si="2"/>
        <v>4.5313155218783385E-3</v>
      </c>
      <c r="J29" s="6">
        <v>1</v>
      </c>
      <c r="K29" s="4">
        <v>9566</v>
      </c>
      <c r="L29" s="12">
        <f t="shared" si="3"/>
        <v>83584630.19653061</v>
      </c>
      <c r="M29" s="12">
        <v>81912937.592600003</v>
      </c>
      <c r="N29" s="14">
        <v>81526459.707100004</v>
      </c>
    </row>
    <row r="30" spans="1:14" ht="12" customHeight="1">
      <c r="A30" s="13" t="s">
        <v>34</v>
      </c>
      <c r="B30" s="2" t="s">
        <v>102</v>
      </c>
      <c r="C30" s="2" t="s">
        <v>90</v>
      </c>
      <c r="D30" s="2" t="s">
        <v>8</v>
      </c>
      <c r="E30" s="2" t="s">
        <v>3</v>
      </c>
      <c r="F30" s="5">
        <f t="shared" si="0"/>
        <v>1479639.4367999882</v>
      </c>
      <c r="G30" s="39">
        <v>-1022325.49</v>
      </c>
      <c r="H30" s="6">
        <f t="shared" si="1"/>
        <v>1.1827819171065092E-2</v>
      </c>
      <c r="I30" s="40">
        <f t="shared" si="2"/>
        <v>-8.1721808225398412E-3</v>
      </c>
      <c r="J30" s="6">
        <v>1</v>
      </c>
      <c r="K30" s="4">
        <v>13096</v>
      </c>
      <c r="L30" s="12">
        <f t="shared" si="3"/>
        <v>125098246.38</v>
      </c>
      <c r="M30" s="12">
        <v>122596281.4524</v>
      </c>
      <c r="N30" s="14">
        <v>123618606.94320001</v>
      </c>
    </row>
    <row r="31" spans="1:14" ht="12" customHeight="1">
      <c r="A31" s="13" t="s">
        <v>35</v>
      </c>
      <c r="B31" s="2" t="s">
        <v>103</v>
      </c>
      <c r="C31" s="2" t="s">
        <v>76</v>
      </c>
      <c r="D31" s="2" t="s">
        <v>8</v>
      </c>
      <c r="E31" s="2" t="s">
        <v>6</v>
      </c>
      <c r="F31" s="39">
        <f t="shared" si="0"/>
        <v>-1550345.9201999977</v>
      </c>
      <c r="G31" s="39">
        <v>-775172.96</v>
      </c>
      <c r="H31" s="40">
        <f t="shared" si="1"/>
        <v>-3.3872537172758933E-2</v>
      </c>
      <c r="I31" s="40">
        <f t="shared" si="2"/>
        <v>-1.6936268584194652E-2</v>
      </c>
      <c r="J31" s="6">
        <v>1</v>
      </c>
      <c r="K31" s="4">
        <v>5642</v>
      </c>
      <c r="L31" s="12">
        <f t="shared" si="3"/>
        <v>45769996.864799999</v>
      </c>
      <c r="M31" s="12">
        <v>45769996.864799999</v>
      </c>
      <c r="N31" s="14">
        <v>47320342.784999996</v>
      </c>
    </row>
    <row r="32" spans="1:14" ht="12" customHeight="1">
      <c r="A32" s="13" t="s">
        <v>36</v>
      </c>
      <c r="B32" s="2" t="s">
        <v>104</v>
      </c>
      <c r="C32" s="2" t="s">
        <v>90</v>
      </c>
      <c r="D32" s="2" t="s">
        <v>8</v>
      </c>
      <c r="E32" s="2" t="s">
        <v>3</v>
      </c>
      <c r="F32" s="5">
        <f t="shared" si="0"/>
        <v>3809210.1570224464</v>
      </c>
      <c r="G32" s="5">
        <v>2597107.2903999998</v>
      </c>
      <c r="H32" s="6">
        <f t="shared" si="1"/>
        <v>6.5726993995676802E-2</v>
      </c>
      <c r="I32" s="6">
        <f t="shared" si="2"/>
        <v>4.4812454090398815E-2</v>
      </c>
      <c r="J32" s="6">
        <v>1</v>
      </c>
      <c r="K32" s="4">
        <v>6211</v>
      </c>
      <c r="L32" s="12">
        <f t="shared" si="3"/>
        <v>57955033.776122443</v>
      </c>
      <c r="M32" s="12">
        <v>56795933.100599997</v>
      </c>
      <c r="N32" s="14">
        <v>54145823.619099997</v>
      </c>
    </row>
    <row r="33" spans="1:14" ht="12" customHeight="1">
      <c r="A33" s="13" t="s">
        <v>37</v>
      </c>
      <c r="B33" s="2" t="s">
        <v>105</v>
      </c>
      <c r="C33" s="2" t="s">
        <v>106</v>
      </c>
      <c r="D33" s="2" t="s">
        <v>8</v>
      </c>
      <c r="E33" s="2" t="s">
        <v>3</v>
      </c>
      <c r="F33" s="5">
        <f t="shared" si="0"/>
        <v>2927030.8205448985</v>
      </c>
      <c r="G33" s="5">
        <v>1681927.1266000001</v>
      </c>
      <c r="H33" s="6">
        <f t="shared" si="1"/>
        <v>4.8349561343681881E-2</v>
      </c>
      <c r="I33" s="6">
        <f t="shared" si="2"/>
        <v>2.7782570040724965E-2</v>
      </c>
      <c r="J33" s="6">
        <v>1</v>
      </c>
      <c r="K33" s="4">
        <v>6183</v>
      </c>
      <c r="L33" s="12">
        <f t="shared" si="3"/>
        <v>60538932.292244896</v>
      </c>
      <c r="M33" s="12">
        <v>59328153.646399997</v>
      </c>
      <c r="N33" s="14">
        <v>57611901.471699998</v>
      </c>
    </row>
    <row r="34" spans="1:14" ht="12" customHeight="1">
      <c r="A34" s="13" t="s">
        <v>38</v>
      </c>
      <c r="B34" s="2" t="s">
        <v>107</v>
      </c>
      <c r="C34" s="2" t="s">
        <v>79</v>
      </c>
      <c r="D34" s="2" t="s">
        <v>8</v>
      </c>
      <c r="E34" s="2" t="s">
        <v>3</v>
      </c>
      <c r="F34" s="5">
        <f t="shared" ref="F34:F54" si="4">L34-N34</f>
        <v>981886.19045101851</v>
      </c>
      <c r="G34" s="5">
        <v>94052.804999999993</v>
      </c>
      <c r="H34" s="6">
        <f t="shared" ref="H34:H54" si="5">F34/L34</f>
        <v>2.2166626888788052E-2</v>
      </c>
      <c r="I34" s="6">
        <f t="shared" ref="I34:I54" si="6">G34/L34</f>
        <v>2.1232943864108061E-3</v>
      </c>
      <c r="J34" s="6">
        <v>1</v>
      </c>
      <c r="K34" s="4">
        <v>5571</v>
      </c>
      <c r="L34" s="12">
        <f t="shared" ref="L34:L54" si="7">IF(E34="Global",M34/0.98,M34)</f>
        <v>44295697.102551021</v>
      </c>
      <c r="M34" s="12">
        <v>43409783.160499997</v>
      </c>
      <c r="N34" s="14">
        <v>43313810.912100002</v>
      </c>
    </row>
    <row r="35" spans="1:14" ht="12" customHeight="1">
      <c r="A35" s="13" t="s">
        <v>39</v>
      </c>
      <c r="B35" s="2" t="s">
        <v>108</v>
      </c>
      <c r="C35" s="2" t="s">
        <v>79</v>
      </c>
      <c r="D35" s="2" t="s">
        <v>8</v>
      </c>
      <c r="E35" s="2" t="s">
        <v>3</v>
      </c>
      <c r="F35" s="5">
        <f t="shared" si="4"/>
        <v>14986789.088724524</v>
      </c>
      <c r="G35" s="5">
        <v>10228387.4</v>
      </c>
      <c r="H35" s="6">
        <f t="shared" si="5"/>
        <v>6.5880932229309241E-2</v>
      </c>
      <c r="I35" s="6">
        <f t="shared" si="6"/>
        <v>4.4963313564044434E-2</v>
      </c>
      <c r="J35" s="6">
        <v>1</v>
      </c>
      <c r="K35" s="4">
        <v>27604</v>
      </c>
      <c r="L35" s="12">
        <f t="shared" si="7"/>
        <v>227482954.19622451</v>
      </c>
      <c r="M35" s="12">
        <v>222933295.11230001</v>
      </c>
      <c r="N35" s="14">
        <v>212496165.10749999</v>
      </c>
    </row>
    <row r="36" spans="1:14" ht="12" customHeight="1">
      <c r="A36" s="13" t="s">
        <v>40</v>
      </c>
      <c r="B36" s="2" t="s">
        <v>109</v>
      </c>
      <c r="C36" s="2" t="s">
        <v>79</v>
      </c>
      <c r="D36" s="2" t="s">
        <v>8</v>
      </c>
      <c r="E36" s="2" t="s">
        <v>3</v>
      </c>
      <c r="F36" s="5">
        <f t="shared" si="4"/>
        <v>2951346.1668224558</v>
      </c>
      <c r="G36" s="5">
        <v>1519562.0789999999</v>
      </c>
      <c r="H36" s="6">
        <f t="shared" si="5"/>
        <v>4.2138832942062138E-2</v>
      </c>
      <c r="I36" s="6">
        <f t="shared" si="6"/>
        <v>2.1696056298612303E-2</v>
      </c>
      <c r="J36" s="6">
        <v>1</v>
      </c>
      <c r="K36" s="4">
        <v>7448</v>
      </c>
      <c r="L36" s="12">
        <f t="shared" si="7"/>
        <v>70038630.896122456</v>
      </c>
      <c r="M36" s="12">
        <v>68637858.278200001</v>
      </c>
      <c r="N36" s="14">
        <v>67087284.7293</v>
      </c>
    </row>
    <row r="37" spans="1:14" ht="12" customHeight="1">
      <c r="A37" s="13" t="s">
        <v>41</v>
      </c>
      <c r="B37" s="2" t="s">
        <v>110</v>
      </c>
      <c r="C37" s="2" t="s">
        <v>63</v>
      </c>
      <c r="D37" s="2" t="s">
        <v>8</v>
      </c>
      <c r="E37" s="2" t="s">
        <v>6</v>
      </c>
      <c r="F37" s="5">
        <f t="shared" si="4"/>
        <v>3280067.6791999936</v>
      </c>
      <c r="G37" s="5">
        <v>1462402.7557999999</v>
      </c>
      <c r="H37" s="6">
        <f t="shared" si="5"/>
        <v>7.1466562613142812E-2</v>
      </c>
      <c r="I37" s="6">
        <f t="shared" si="6"/>
        <v>3.186303099041661E-2</v>
      </c>
      <c r="J37" s="6">
        <v>1</v>
      </c>
      <c r="K37" s="4">
        <v>5369</v>
      </c>
      <c r="L37" s="12">
        <f t="shared" si="7"/>
        <v>45896536.215899996</v>
      </c>
      <c r="M37" s="12">
        <v>45896536.215899996</v>
      </c>
      <c r="N37" s="14">
        <v>42616468.536700003</v>
      </c>
    </row>
    <row r="38" spans="1:14" ht="24" customHeight="1">
      <c r="A38" s="13" t="s">
        <v>42</v>
      </c>
      <c r="B38" s="2" t="s">
        <v>111</v>
      </c>
      <c r="C38" s="2" t="s">
        <v>63</v>
      </c>
      <c r="D38" s="3" t="s">
        <v>10</v>
      </c>
      <c r="E38" s="2" t="s">
        <v>3</v>
      </c>
      <c r="F38" s="5">
        <f t="shared" si="4"/>
        <v>4006444.1021387801</v>
      </c>
      <c r="G38" s="5">
        <v>3483319.3794</v>
      </c>
      <c r="H38" s="6">
        <f t="shared" si="5"/>
        <v>0.17726194551231558</v>
      </c>
      <c r="I38" s="6">
        <f t="shared" si="6"/>
        <v>0.15411670655870974</v>
      </c>
      <c r="J38" s="6">
        <v>1</v>
      </c>
      <c r="K38" s="4">
        <v>626</v>
      </c>
      <c r="L38" s="12">
        <f t="shared" si="7"/>
        <v>22601828.556938779</v>
      </c>
      <c r="M38" s="12">
        <v>22149791.985800002</v>
      </c>
      <c r="N38" s="14">
        <v>18595384.454799999</v>
      </c>
    </row>
    <row r="39" spans="1:14" ht="24" customHeight="1">
      <c r="A39" s="13" t="s">
        <v>43</v>
      </c>
      <c r="B39" s="2" t="s">
        <v>112</v>
      </c>
      <c r="C39" s="2" t="s">
        <v>79</v>
      </c>
      <c r="D39" s="3" t="s">
        <v>10</v>
      </c>
      <c r="E39" s="2" t="s">
        <v>6</v>
      </c>
      <c r="F39" s="5">
        <f t="shared" si="4"/>
        <v>3033768.9610000001</v>
      </c>
      <c r="G39" s="5">
        <v>563055.57979999995</v>
      </c>
      <c r="H39" s="6">
        <f t="shared" si="5"/>
        <v>0.30491361677218481</v>
      </c>
      <c r="I39" s="6">
        <f t="shared" si="6"/>
        <v>5.65907672890116E-2</v>
      </c>
      <c r="J39" s="6">
        <v>1</v>
      </c>
      <c r="K39" s="4">
        <v>217</v>
      </c>
      <c r="L39" s="12">
        <f t="shared" si="7"/>
        <v>9949601.4416000005</v>
      </c>
      <c r="M39" s="12">
        <v>9949601.4416000005</v>
      </c>
      <c r="N39" s="14">
        <v>6915832.4806000004</v>
      </c>
    </row>
    <row r="40" spans="1:14" ht="12" customHeight="1">
      <c r="A40" s="13" t="s">
        <v>44</v>
      </c>
      <c r="B40" s="2" t="s">
        <v>113</v>
      </c>
      <c r="C40" s="2" t="s">
        <v>114</v>
      </c>
      <c r="D40" s="2" t="s">
        <v>8</v>
      </c>
      <c r="E40" s="2" t="s">
        <v>3</v>
      </c>
      <c r="F40" s="39">
        <f t="shared" si="4"/>
        <v>-16884808.152693868</v>
      </c>
      <c r="G40" s="39">
        <v>-30415081.98</v>
      </c>
      <c r="H40" s="40">
        <f t="shared" si="5"/>
        <v>-2.4958560879779143E-2</v>
      </c>
      <c r="I40" s="40">
        <f t="shared" si="6"/>
        <v>-4.4958560878892259E-2</v>
      </c>
      <c r="J40" s="6">
        <v>1</v>
      </c>
      <c r="K40" s="4">
        <v>64155</v>
      </c>
      <c r="L40" s="12">
        <f t="shared" si="7"/>
        <v>676513691.39530611</v>
      </c>
      <c r="M40" s="12">
        <v>662983417.56739998</v>
      </c>
      <c r="N40" s="14">
        <v>693398499.54799998</v>
      </c>
    </row>
    <row r="41" spans="1:14" ht="24" customHeight="1">
      <c r="A41" s="13" t="s">
        <v>45</v>
      </c>
      <c r="B41" s="2" t="s">
        <v>115</v>
      </c>
      <c r="C41" s="2" t="s">
        <v>65</v>
      </c>
      <c r="D41" s="3" t="s">
        <v>2</v>
      </c>
      <c r="E41" s="2" t="s">
        <v>3</v>
      </c>
      <c r="F41" s="5">
        <f t="shared" si="4"/>
        <v>948578.27588163316</v>
      </c>
      <c r="G41" s="5">
        <v>604787.74300000002</v>
      </c>
      <c r="H41" s="6">
        <f t="shared" si="5"/>
        <v>5.723844950409452E-2</v>
      </c>
      <c r="I41" s="6">
        <f t="shared" si="6"/>
        <v>3.6493680667762242E-2</v>
      </c>
      <c r="J41" s="6">
        <v>1</v>
      </c>
      <c r="K41" s="4">
        <v>1900</v>
      </c>
      <c r="L41" s="12">
        <f t="shared" si="7"/>
        <v>16572396.424081633</v>
      </c>
      <c r="M41" s="12">
        <v>16240948.4956</v>
      </c>
      <c r="N41" s="14">
        <v>15623818.1482</v>
      </c>
    </row>
    <row r="42" spans="1:14" ht="12" customHeight="1">
      <c r="A42" s="13" t="s">
        <v>46</v>
      </c>
      <c r="B42" s="2" t="s">
        <v>116</v>
      </c>
      <c r="C42" s="2" t="s">
        <v>79</v>
      </c>
      <c r="D42" s="2" t="s">
        <v>8</v>
      </c>
      <c r="E42" s="2" t="s">
        <v>6</v>
      </c>
      <c r="F42" s="39">
        <f t="shared" si="4"/>
        <v>-2203330.943599999</v>
      </c>
      <c r="G42" s="39">
        <v>-1072985.82</v>
      </c>
      <c r="H42" s="40">
        <f t="shared" si="5"/>
        <v>-5.4751119161244387E-2</v>
      </c>
      <c r="I42" s="40">
        <f t="shared" si="6"/>
        <v>-2.6662891772925926E-2</v>
      </c>
      <c r="J42" s="6">
        <v>1</v>
      </c>
      <c r="K42" s="4">
        <v>3274</v>
      </c>
      <c r="L42" s="12">
        <f t="shared" si="7"/>
        <v>40242664.9419</v>
      </c>
      <c r="M42" s="12">
        <v>40242664.9419</v>
      </c>
      <c r="N42" s="14">
        <v>42445995.885499999</v>
      </c>
    </row>
    <row r="43" spans="1:14" ht="24" customHeight="1">
      <c r="A43" s="13" t="s">
        <v>47</v>
      </c>
      <c r="B43" s="2" t="s">
        <v>117</v>
      </c>
      <c r="C43" s="2" t="s">
        <v>118</v>
      </c>
      <c r="D43" s="3" t="s">
        <v>2</v>
      </c>
      <c r="E43" s="2" t="s">
        <v>6</v>
      </c>
      <c r="F43" s="5">
        <f t="shared" si="4"/>
        <v>3833980.9864000008</v>
      </c>
      <c r="G43" s="5">
        <v>1271711.9939999999</v>
      </c>
      <c r="H43" s="6">
        <f t="shared" si="5"/>
        <v>0.14591630764420446</v>
      </c>
      <c r="I43" s="6">
        <f t="shared" si="6"/>
        <v>4.8399697131927502E-2</v>
      </c>
      <c r="J43" s="6">
        <v>1</v>
      </c>
      <c r="K43" s="4">
        <v>2461</v>
      </c>
      <c r="L43" s="12">
        <f t="shared" si="7"/>
        <v>26275205.6182</v>
      </c>
      <c r="M43" s="12">
        <v>26275205.6182</v>
      </c>
      <c r="N43" s="14">
        <v>22441224.6318</v>
      </c>
    </row>
    <row r="44" spans="1:14" ht="24" customHeight="1">
      <c r="A44" s="13" t="s">
        <v>48</v>
      </c>
      <c r="B44" s="2" t="s">
        <v>119</v>
      </c>
      <c r="C44" s="2" t="s">
        <v>79</v>
      </c>
      <c r="D44" s="3" t="s">
        <v>2</v>
      </c>
      <c r="E44" s="2" t="s">
        <v>3</v>
      </c>
      <c r="F44" s="5">
        <f t="shared" si="4"/>
        <v>6723888.9086530618</v>
      </c>
      <c r="G44" s="5">
        <v>5175447.0026000002</v>
      </c>
      <c r="H44" s="6">
        <f t="shared" si="5"/>
        <v>0.37960942260566533</v>
      </c>
      <c r="I44" s="6">
        <f t="shared" si="6"/>
        <v>0.29218930816285132</v>
      </c>
      <c r="J44" s="6">
        <v>1</v>
      </c>
      <c r="K44" s="4">
        <v>1035</v>
      </c>
      <c r="L44" s="12">
        <f t="shared" si="7"/>
        <v>17712650.182653062</v>
      </c>
      <c r="M44" s="12">
        <v>17358397.179000001</v>
      </c>
      <c r="N44" s="14">
        <v>10988761.274</v>
      </c>
    </row>
    <row r="45" spans="1:14" ht="12" customHeight="1">
      <c r="A45" s="13" t="s">
        <v>49</v>
      </c>
      <c r="B45" s="2" t="s">
        <v>120</v>
      </c>
      <c r="C45" s="2" t="s">
        <v>121</v>
      </c>
      <c r="D45" s="2" t="s">
        <v>8</v>
      </c>
      <c r="E45" s="2" t="s">
        <v>6</v>
      </c>
      <c r="F45" s="5">
        <f t="shared" si="4"/>
        <v>4002205.2535000145</v>
      </c>
      <c r="G45" s="5">
        <v>1961080.5774000001</v>
      </c>
      <c r="H45" s="6">
        <f t="shared" si="5"/>
        <v>2.4200228221955191E-2</v>
      </c>
      <c r="I45" s="6">
        <f t="shared" si="6"/>
        <v>1.1858111848016816E-2</v>
      </c>
      <c r="J45" s="6">
        <v>1</v>
      </c>
      <c r="K45" s="4">
        <v>18650</v>
      </c>
      <c r="L45" s="12">
        <f t="shared" si="7"/>
        <v>165378822.74470001</v>
      </c>
      <c r="M45" s="12">
        <v>165378822.74470001</v>
      </c>
      <c r="N45" s="14">
        <v>161376617.4912</v>
      </c>
    </row>
    <row r="46" spans="1:14" ht="12" customHeight="1">
      <c r="A46" s="13" t="s">
        <v>50</v>
      </c>
      <c r="B46" s="2" t="s">
        <v>122</v>
      </c>
      <c r="C46" s="2" t="s">
        <v>123</v>
      </c>
      <c r="D46" s="2" t="s">
        <v>8</v>
      </c>
      <c r="E46" s="2" t="s">
        <v>3</v>
      </c>
      <c r="F46" s="5">
        <f t="shared" si="4"/>
        <v>3112866.0825734735</v>
      </c>
      <c r="G46" s="5">
        <v>1674006.0708000001</v>
      </c>
      <c r="H46" s="6">
        <f t="shared" si="5"/>
        <v>4.4320831170852386E-2</v>
      </c>
      <c r="I46" s="6">
        <f t="shared" si="6"/>
        <v>2.3834414483250604E-2</v>
      </c>
      <c r="J46" s="6">
        <v>1</v>
      </c>
      <c r="K46" s="4">
        <v>7226</v>
      </c>
      <c r="L46" s="12">
        <f t="shared" si="7"/>
        <v>70234830.898673475</v>
      </c>
      <c r="M46" s="12">
        <v>68830134.280699998</v>
      </c>
      <c r="N46" s="14">
        <v>67121964.816100001</v>
      </c>
    </row>
    <row r="47" spans="1:14" ht="12" customHeight="1">
      <c r="A47" s="13" t="s">
        <v>51</v>
      </c>
      <c r="B47" s="2" t="s">
        <v>124</v>
      </c>
      <c r="C47" s="2" t="s">
        <v>63</v>
      </c>
      <c r="D47" s="2" t="s">
        <v>8</v>
      </c>
      <c r="E47" s="2" t="s">
        <v>6</v>
      </c>
      <c r="F47" s="5">
        <f t="shared" si="4"/>
        <v>2026506.2313000038</v>
      </c>
      <c r="G47" s="5">
        <v>985792.07440000004</v>
      </c>
      <c r="H47" s="6">
        <f t="shared" si="5"/>
        <v>5.1237695894771389E-2</v>
      </c>
      <c r="I47" s="6">
        <f t="shared" si="6"/>
        <v>2.4924529588631499E-2</v>
      </c>
      <c r="J47" s="6">
        <v>1</v>
      </c>
      <c r="K47" s="4">
        <v>4028</v>
      </c>
      <c r="L47" s="12">
        <f t="shared" si="7"/>
        <v>39551080.428400002</v>
      </c>
      <c r="M47" s="12">
        <v>39551080.428400002</v>
      </c>
      <c r="N47" s="14">
        <v>37524574.197099999</v>
      </c>
    </row>
    <row r="48" spans="1:14" ht="24" customHeight="1">
      <c r="A48" s="13" t="s">
        <v>52</v>
      </c>
      <c r="B48" s="2" t="s">
        <v>125</v>
      </c>
      <c r="C48" s="2" t="s">
        <v>79</v>
      </c>
      <c r="D48" s="3" t="s">
        <v>2</v>
      </c>
      <c r="E48" s="2" t="s">
        <v>3</v>
      </c>
      <c r="F48" s="5">
        <f t="shared" si="4"/>
        <v>-942389.93203468993</v>
      </c>
      <c r="G48" s="5">
        <v>-1433353.28</v>
      </c>
      <c r="H48" s="6">
        <f t="shared" si="5"/>
        <v>-3.838942081868954E-2</v>
      </c>
      <c r="I48" s="6">
        <f t="shared" si="6"/>
        <v>-5.8389420745364469E-2</v>
      </c>
      <c r="J48" s="6">
        <v>1</v>
      </c>
      <c r="K48" s="4">
        <v>1843</v>
      </c>
      <c r="L48" s="12">
        <f t="shared" si="7"/>
        <v>24548167.488265309</v>
      </c>
      <c r="M48" s="12">
        <v>24057204.138500001</v>
      </c>
      <c r="N48" s="14">
        <v>25490557.420299999</v>
      </c>
    </row>
    <row r="49" spans="1:14" ht="24" customHeight="1">
      <c r="A49" s="13" t="s">
        <v>53</v>
      </c>
      <c r="B49" s="2" t="s">
        <v>126</v>
      </c>
      <c r="C49" s="2" t="s">
        <v>123</v>
      </c>
      <c r="D49" s="3" t="s">
        <v>10</v>
      </c>
      <c r="E49" s="2" t="s">
        <v>6</v>
      </c>
      <c r="F49" s="5">
        <f t="shared" si="4"/>
        <v>-1219782.1285999995</v>
      </c>
      <c r="G49" s="5">
        <v>-399260.13</v>
      </c>
      <c r="H49" s="6">
        <f t="shared" si="5"/>
        <v>-0.15325209112580795</v>
      </c>
      <c r="I49" s="6">
        <f t="shared" si="6"/>
        <v>-5.0162605592434455E-2</v>
      </c>
      <c r="J49" s="6">
        <v>1</v>
      </c>
      <c r="K49" s="4">
        <v>220</v>
      </c>
      <c r="L49" s="12">
        <f t="shared" si="7"/>
        <v>7959318.0076000001</v>
      </c>
      <c r="M49" s="12">
        <v>7959318.0076000001</v>
      </c>
      <c r="N49" s="14">
        <v>9179100.1361999996</v>
      </c>
    </row>
    <row r="50" spans="1:14" ht="12" customHeight="1">
      <c r="A50" s="13" t="s">
        <v>54</v>
      </c>
      <c r="B50" s="2" t="s">
        <v>127</v>
      </c>
      <c r="C50" s="2" t="s">
        <v>63</v>
      </c>
      <c r="D50" s="2" t="s">
        <v>8</v>
      </c>
      <c r="E50" s="2" t="s">
        <v>3</v>
      </c>
      <c r="F50" s="5">
        <f t="shared" si="4"/>
        <v>5252648.9896346927</v>
      </c>
      <c r="G50" s="5">
        <v>3854382.5222</v>
      </c>
      <c r="H50" s="6">
        <f t="shared" si="5"/>
        <v>7.9609377247838314E-2</v>
      </c>
      <c r="I50" s="6">
        <f t="shared" si="6"/>
        <v>5.8417189664263972E-2</v>
      </c>
      <c r="J50" s="6">
        <v>1</v>
      </c>
      <c r="K50" s="4">
        <v>6762</v>
      </c>
      <c r="L50" s="12">
        <f t="shared" si="7"/>
        <v>65980279.85173469</v>
      </c>
      <c r="M50" s="12">
        <v>64660674.254699998</v>
      </c>
      <c r="N50" s="14">
        <v>60727630.862099998</v>
      </c>
    </row>
    <row r="51" spans="1:14" ht="24" customHeight="1">
      <c r="A51" s="13" t="s">
        <v>55</v>
      </c>
      <c r="B51" s="2" t="s">
        <v>128</v>
      </c>
      <c r="C51" s="2" t="s">
        <v>85</v>
      </c>
      <c r="D51" s="3" t="s">
        <v>2</v>
      </c>
      <c r="E51" s="2" t="s">
        <v>3</v>
      </c>
      <c r="F51" s="5">
        <f t="shared" si="4"/>
        <v>1081929.1356265321</v>
      </c>
      <c r="G51" s="5">
        <v>738500.70700000005</v>
      </c>
      <c r="H51" s="6">
        <f t="shared" si="5"/>
        <v>6.5899564891528262E-2</v>
      </c>
      <c r="I51" s="6">
        <f t="shared" si="6"/>
        <v>4.498157380261656E-2</v>
      </c>
      <c r="J51" s="6">
        <v>1</v>
      </c>
      <c r="K51" s="4">
        <v>2023</v>
      </c>
      <c r="L51" s="12">
        <f t="shared" si="7"/>
        <v>16417849.456326531</v>
      </c>
      <c r="M51" s="12">
        <v>16089492.4672</v>
      </c>
      <c r="N51" s="14">
        <v>15335920.320699999</v>
      </c>
    </row>
    <row r="52" spans="1:14" ht="12" customHeight="1">
      <c r="A52" s="13" t="s">
        <v>56</v>
      </c>
      <c r="B52" s="2" t="s">
        <v>129</v>
      </c>
      <c r="C52" s="2" t="s">
        <v>85</v>
      </c>
      <c r="D52" s="2" t="s">
        <v>8</v>
      </c>
      <c r="E52" s="2" t="s">
        <v>3</v>
      </c>
      <c r="F52" s="5">
        <f t="shared" si="4"/>
        <v>2257564.9886265323</v>
      </c>
      <c r="G52" s="5">
        <v>1736418.2527999999</v>
      </c>
      <c r="H52" s="6">
        <f t="shared" si="5"/>
        <v>9.295945014021284E-2</v>
      </c>
      <c r="I52" s="6">
        <f t="shared" si="6"/>
        <v>7.1500261036525195E-2</v>
      </c>
      <c r="J52" s="6">
        <v>1</v>
      </c>
      <c r="K52" s="4">
        <v>3555</v>
      </c>
      <c r="L52" s="12">
        <f t="shared" si="7"/>
        <v>24285481.306326531</v>
      </c>
      <c r="M52" s="12">
        <v>23799771.680199999</v>
      </c>
      <c r="N52" s="14">
        <v>22027916.317699999</v>
      </c>
    </row>
    <row r="53" spans="1:14" ht="24" customHeight="1">
      <c r="A53" s="13" t="s">
        <v>57</v>
      </c>
      <c r="B53" s="2" t="s">
        <v>130</v>
      </c>
      <c r="C53" s="2" t="s">
        <v>63</v>
      </c>
      <c r="D53" s="3" t="s">
        <v>2</v>
      </c>
      <c r="E53" s="2" t="s">
        <v>3</v>
      </c>
      <c r="F53" s="5">
        <f t="shared" si="4"/>
        <v>546920.14192857221</v>
      </c>
      <c r="G53" s="5">
        <v>339092.81839999999</v>
      </c>
      <c r="H53" s="6">
        <f t="shared" si="5"/>
        <v>5.444508939835354E-2</v>
      </c>
      <c r="I53" s="6">
        <f t="shared" si="6"/>
        <v>3.3756187415271297E-2</v>
      </c>
      <c r="J53" s="6">
        <v>1</v>
      </c>
      <c r="K53" s="4">
        <v>891</v>
      </c>
      <c r="L53" s="12">
        <f t="shared" si="7"/>
        <v>10045352.996428572</v>
      </c>
      <c r="M53" s="12">
        <v>9844445.9364999998</v>
      </c>
      <c r="N53" s="14">
        <v>9498432.8544999994</v>
      </c>
    </row>
    <row r="54" spans="1:14" ht="12" customHeight="1">
      <c r="A54" s="20" t="s">
        <v>58</v>
      </c>
      <c r="B54" s="21" t="s">
        <v>131</v>
      </c>
      <c r="C54" s="21" t="s">
        <v>118</v>
      </c>
      <c r="D54" s="21" t="s">
        <v>8</v>
      </c>
      <c r="E54" s="21" t="s">
        <v>3</v>
      </c>
      <c r="F54" s="22">
        <f t="shared" si="4"/>
        <v>7184771.2190326601</v>
      </c>
      <c r="G54" s="22">
        <v>5408102.3738000002</v>
      </c>
      <c r="H54" s="23">
        <f t="shared" si="5"/>
        <v>8.623625714125685E-2</v>
      </c>
      <c r="I54" s="23">
        <f t="shared" si="6"/>
        <v>6.4911532007841707E-2</v>
      </c>
      <c r="J54" s="23">
        <v>1</v>
      </c>
      <c r="K54" s="24">
        <v>8157</v>
      </c>
      <c r="L54" s="25">
        <f t="shared" si="7"/>
        <v>83314970.491632655</v>
      </c>
      <c r="M54" s="25">
        <v>81648671.081799999</v>
      </c>
      <c r="N54" s="26">
        <v>76130199.272599995</v>
      </c>
    </row>
  </sheetData>
  <conditionalFormatting sqref="J3">
    <cfRule type="cellIs" dxfId="26" priority="3" operator="lessThan">
      <formula>1</formula>
    </cfRule>
  </conditionalFormatting>
  <conditionalFormatting sqref="F3">
    <cfRule type="cellIs" dxfId="25" priority="2" operator="lessThan">
      <formula>-619025.33</formula>
    </cfRule>
  </conditionalFormatting>
  <printOptions horizontalCentered="1"/>
  <pageMargins left="0.5" right="0.5" top="0.5" bottom="0.5" header="0" footer="0"/>
  <pageSetup firstPageNumber="2" fitToHeight="0" pageOrder="overThenDown" orientation="landscape" useFirstPageNumber="1" horizontalDpi="300" verticalDpi="300" r:id="rId1"/>
  <headerFooter>
    <oddFooter>&amp;C&amp;"Arial,Regular"&amp;P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1DE1-119A-4A02-8997-29488C6D133A}">
  <sheetPr>
    <pageSetUpPr fitToPage="1"/>
  </sheetPr>
  <dimension ref="A1:C12"/>
  <sheetViews>
    <sheetView zoomScale="90" zoomScaleNormal="90" workbookViewId="0"/>
  </sheetViews>
  <sheetFormatPr defaultRowHeight="15"/>
  <cols>
    <col min="1" max="1" width="14.21875" customWidth="1"/>
    <col min="2" max="2" width="20.44140625" customWidth="1"/>
    <col min="3" max="3" width="107.21875" customWidth="1"/>
  </cols>
  <sheetData>
    <row r="1" spans="1:3" ht="15.75">
      <c r="A1" s="33" t="s">
        <v>147</v>
      </c>
      <c r="B1" s="34" t="s">
        <v>148</v>
      </c>
      <c r="C1" s="35" t="s">
        <v>149</v>
      </c>
    </row>
    <row r="2" spans="1:3">
      <c r="A2" s="27">
        <v>1</v>
      </c>
      <c r="B2" s="7" t="s">
        <v>150</v>
      </c>
      <c r="C2" s="30" t="s">
        <v>158</v>
      </c>
    </row>
    <row r="3" spans="1:3">
      <c r="A3" s="27">
        <v>2</v>
      </c>
      <c r="B3" s="7" t="s">
        <v>151</v>
      </c>
      <c r="C3" s="30" t="s">
        <v>159</v>
      </c>
    </row>
    <row r="4" spans="1:3">
      <c r="A4" s="28">
        <v>3</v>
      </c>
      <c r="B4" s="8" t="s">
        <v>133</v>
      </c>
      <c r="C4" s="31" t="s">
        <v>160</v>
      </c>
    </row>
    <row r="5" spans="1:3" ht="28.5">
      <c r="A5" s="28">
        <v>4</v>
      </c>
      <c r="B5" s="8" t="s">
        <v>152</v>
      </c>
      <c r="C5" s="31" t="s">
        <v>167</v>
      </c>
    </row>
    <row r="6" spans="1:3">
      <c r="A6" s="28">
        <v>5</v>
      </c>
      <c r="B6" s="8" t="s">
        <v>153</v>
      </c>
      <c r="C6" s="31" t="s">
        <v>161</v>
      </c>
    </row>
    <row r="7" spans="1:3">
      <c r="A7" s="28">
        <v>6</v>
      </c>
      <c r="B7" s="8" t="s">
        <v>154</v>
      </c>
      <c r="C7" s="31" t="s">
        <v>162</v>
      </c>
    </row>
    <row r="8" spans="1:3" ht="28.5">
      <c r="A8" s="28">
        <v>7</v>
      </c>
      <c r="B8" s="8" t="s">
        <v>135</v>
      </c>
      <c r="C8" s="31" t="s">
        <v>163</v>
      </c>
    </row>
    <row r="9" spans="1:3">
      <c r="A9" s="29">
        <v>8</v>
      </c>
      <c r="B9" s="9" t="s">
        <v>155</v>
      </c>
      <c r="C9" s="32" t="s">
        <v>166</v>
      </c>
    </row>
    <row r="10" spans="1:3" ht="42.75">
      <c r="A10" s="29">
        <v>9</v>
      </c>
      <c r="B10" s="9" t="s">
        <v>156</v>
      </c>
      <c r="C10" s="32" t="s">
        <v>164</v>
      </c>
    </row>
    <row r="11" spans="1:3" ht="28.5">
      <c r="A11" s="29">
        <v>10</v>
      </c>
      <c r="B11" s="9" t="s">
        <v>134</v>
      </c>
      <c r="C11" s="32" t="s">
        <v>165</v>
      </c>
    </row>
    <row r="12" spans="1:3" ht="42.75">
      <c r="A12" s="36">
        <v>11</v>
      </c>
      <c r="B12" s="37" t="s">
        <v>157</v>
      </c>
      <c r="C12" s="38" t="s">
        <v>168</v>
      </c>
    </row>
  </sheetData>
  <pageMargins left="0.7" right="0.7" top="0.75" bottom="0.75" header="0.3" footer="0.3"/>
  <pageSetup scale="73" firstPageNumber="4" fitToHeight="0" orientation="landscape" useFirstPageNumber="1" horizontalDpi="1200" verticalDpi="1200" r:id="rId1"/>
  <headerFooter>
    <oddFooter>&amp;C&amp;"Arial,Regular"&amp;P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DCE results PY2021</vt:lpstr>
      <vt:lpstr>Appendix - Superscripts defined</vt:lpstr>
      <vt:lpstr>'Appendix - Superscripts defined'!Print_Area</vt:lpstr>
      <vt:lpstr>Cover!Print_Area</vt:lpstr>
      <vt:lpstr>'DCE results PY2021'!Print_Area</vt:lpstr>
      <vt:lpstr>'Appendix - Superscripts defined'!Print_Titles</vt:lpstr>
      <vt:lpstr>'DCE results PY2021'!Print_Titles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ebudda</dc:creator>
  <cp:lastModifiedBy>Arjun Prakash</cp:lastModifiedBy>
  <cp:revision>1</cp:revision>
  <cp:lastPrinted>2022-11-15T21:52:56Z</cp:lastPrinted>
  <dcterms:created xsi:type="dcterms:W3CDTF">2022-08-01T10:45:10Z</dcterms:created>
  <dcterms:modified xsi:type="dcterms:W3CDTF">2022-11-16T16:04:13Z</dcterms:modified>
</cp:coreProperties>
</file>